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Исходные" sheetId="1" r:id="rId1"/>
    <sheet name="Износ по ППРФ 361" sheetId="2" r:id="rId2"/>
  </sheets>
  <definedNames>
    <definedName name="_xlfn.BAHTTEXT" hidden="1">#NAME?</definedName>
    <definedName name="_xlnm.Print_Area" localSheetId="1">'Износ по ППРФ 361'!$A$1:$AH$63</definedName>
    <definedName name="_xlnm.Print_Area" localSheetId="0">'Исходные'!$C$16:$V$24</definedName>
  </definedNames>
  <calcPr fullCalcOnLoad="1" fullPrecision="0"/>
</workbook>
</file>

<file path=xl/comments1.xml><?xml version="1.0" encoding="utf-8"?>
<comments xmlns="http://schemas.openxmlformats.org/spreadsheetml/2006/main">
  <authors>
    <author>Якушенко </author>
  </authors>
  <commentList>
    <comment ref="N5" authorId="0">
      <text>
        <r>
          <rPr>
            <b/>
            <sz val="8"/>
            <rFont val="Tahoma"/>
            <family val="0"/>
          </rPr>
          <t>Иванов :</t>
        </r>
        <r>
          <rPr>
            <sz val="8"/>
            <rFont val="Tahoma"/>
            <family val="0"/>
          </rPr>
          <t xml:space="preserve">
Тип АМТС из таблицы справа</t>
        </r>
      </text>
    </comment>
  </commentList>
</comments>
</file>

<file path=xl/sharedStrings.xml><?xml version="1.0" encoding="utf-8"?>
<sst xmlns="http://schemas.openxmlformats.org/spreadsheetml/2006/main" count="77" uniqueCount="67">
  <si>
    <t>=</t>
  </si>
  <si>
    <t>Коэффициенты</t>
  </si>
  <si>
    <t>№п/п</t>
  </si>
  <si>
    <t>Вид транспортного средства</t>
  </si>
  <si>
    <t>∆T</t>
  </si>
  <si>
    <t>∆L</t>
  </si>
  <si>
    <t>Легковые автомобили, страной происхождения которых является Япония</t>
  </si>
  <si>
    <t>Грузовые автомобили иностранного производства</t>
  </si>
  <si>
    <t>Автобусы иностранного производства</t>
  </si>
  <si>
    <t>Прицепы и полуприцепы иностранного производства для грузовых автомобилей</t>
  </si>
  <si>
    <t>Прицепы для легковых автомобилей и жилых автомобилей (типа автомобиль-дача)</t>
  </si>
  <si>
    <t>Мотоциклы иностранного производства</t>
  </si>
  <si>
    <t>Сельскохозяйственные тракторы (80 - 100 л.с.) иностранного производства</t>
  </si>
  <si>
    <t>Прочие тракторы иностранного производства</t>
  </si>
  <si>
    <t>Прочая самоходная сельскохозяйственная техника и машины</t>
  </si>
  <si>
    <t>Автогрейдеры</t>
  </si>
  <si>
    <t>Погрузчики фронтальные одноковшовые</t>
  </si>
  <si>
    <t>Экскаваторы одноковшовые</t>
  </si>
  <si>
    <t>Катки дорожные</t>
  </si>
  <si>
    <t>Прочая самоходная дорожно-строительная техника и машины</t>
  </si>
  <si>
    <t>Аэродромная самоходная техника и машины</t>
  </si>
  <si>
    <t>Землеройная самоходная техника и машины</t>
  </si>
  <si>
    <t>Коммунальная самоходная техника и машины</t>
  </si>
  <si>
    <t>Лесозаготовительная самоходная техника и машины</t>
  </si>
  <si>
    <t>Пожарная самоходная техника и машины</t>
  </si>
  <si>
    <t>Строительная самоходная техника и машины</t>
  </si>
  <si>
    <t>Самоходная техника и машины для нефтедобычи и нефтепереработки</t>
  </si>
  <si>
    <t>Легковые автомобили, отечественные</t>
  </si>
  <si>
    <t>Грузовые бортовые автомобили, отечественные</t>
  </si>
  <si>
    <t>Автомобили-тягачи, отечественные</t>
  </si>
  <si>
    <t>Автомобили-самосвалы, отечественные</t>
  </si>
  <si>
    <t>Специализированные автомобили, отечественные</t>
  </si>
  <si>
    <t>Автобусы, отечественные</t>
  </si>
  <si>
    <t>Прицепы и полуприцепы, отечественные, для грузовых автомобилей</t>
  </si>
  <si>
    <t>Мотоциклы, отечественные</t>
  </si>
  <si>
    <t>Сельскохозяйственные тракторы, отечественные</t>
  </si>
  <si>
    <t>Легковые автомобили, европейские</t>
  </si>
  <si>
    <t>Легковые автомобили, Америки</t>
  </si>
  <si>
    <t>Легковые автомобили, Азии (кроме Японии)</t>
  </si>
  <si>
    <t>Тип АМТС (цифра)</t>
  </si>
  <si>
    <t>где</t>
  </si>
  <si>
    <t>Гарантия от сквозной коррозии (лет)</t>
  </si>
  <si>
    <t>Дата выпуска ТС:</t>
  </si>
  <si>
    <r>
      <t>e</t>
    </r>
    <r>
      <rPr>
        <sz val="10"/>
        <rFont val="Times New Roman"/>
        <family val="1"/>
      </rPr>
      <t xml:space="preserve"> - основание натуральных логарифмов (e = 2,72)</t>
    </r>
  </si>
  <si>
    <t xml:space="preserve"> -возраст кузова транспортного средства (лет) =</t>
  </si>
  <si>
    <t xml:space="preserve"> -гарантия от сквозной коррозии кузова(лет) =</t>
  </si>
  <si>
    <t xml:space="preserve"> - возраст изделия, изготовленного из пласт. (лет) =</t>
  </si>
  <si>
    <r>
      <t>Расчет износа транспортного средства</t>
    </r>
    <r>
      <rPr>
        <sz val="12"/>
        <rFont val="Times New Roman"/>
        <family val="1"/>
      </rPr>
      <t xml:space="preserve"> и его комплектующих в соответствии с Постановлением Правительства РФ №361 от 24 мая 2010г. "Об утверждении Правил установления размера расходов на материалы и запасные части при восстановительном ремонте транспортных средств"</t>
    </r>
  </si>
  <si>
    <t xml:space="preserve"> - износ комплектующего изделия или детали (%)</t>
  </si>
  <si>
    <t xml:space="preserve"> - износ изделия, изготовленного из пласт. (%)</t>
  </si>
  <si>
    <t xml:space="preserve"> -износ кузова транспортного средства (%)</t>
  </si>
  <si>
    <t xml:space="preserve"> - коэффициент, учитывающий влияние на износ возраста</t>
  </si>
  <si>
    <t xml:space="preserve"> - возраст комплектующего изделия (лет)</t>
  </si>
  <si>
    <t xml:space="preserve"> - коэффициент, учитывающий влияние на износ пробега</t>
  </si>
  <si>
    <t xml:space="preserve"> - пробег с комплектующим изделием (тыс. километров).</t>
  </si>
  <si>
    <r>
      <t>Износ</t>
    </r>
    <r>
      <rPr>
        <b/>
        <sz val="10"/>
        <rFont val="Times New Roman"/>
        <family val="1"/>
      </rPr>
      <t xml:space="preserve"> несъемных элементов кузова</t>
    </r>
    <r>
      <rPr>
        <sz val="10"/>
        <rFont val="Times New Roman"/>
        <family val="1"/>
      </rPr>
      <t xml:space="preserve"> транспортного средства принимается равным</t>
    </r>
  </si>
  <si>
    <r>
      <t xml:space="preserve">Износ </t>
    </r>
    <r>
      <rPr>
        <b/>
        <sz val="10"/>
        <rFont val="Times New Roman"/>
        <family val="1"/>
      </rPr>
      <t>пластиковых элементов</t>
    </r>
    <r>
      <rPr>
        <sz val="10"/>
        <rFont val="Times New Roman"/>
        <family val="1"/>
      </rPr>
      <t xml:space="preserve"> транспортного средства принимается равным</t>
    </r>
  </si>
  <si>
    <r>
      <t xml:space="preserve">Износ </t>
    </r>
    <r>
      <rPr>
        <b/>
        <sz val="10"/>
        <rFont val="Times New Roman"/>
        <family val="1"/>
      </rPr>
      <t>прочих элементов</t>
    </r>
    <r>
      <rPr>
        <sz val="10"/>
        <rFont val="Times New Roman"/>
        <family val="1"/>
      </rPr>
      <t xml:space="preserve"> транспортного средства принимается равным</t>
    </r>
  </si>
  <si>
    <t>Таким образом в соответствии с Постановлением Правительства РФ №361 от 24 мая 2010г. "Об утверждении Правил установления размера расходов на материалы и запасные части при восстановительном ремонте транспортных средств" для дальнейшего расчета принимаются следующие исходные данные:</t>
  </si>
  <si>
    <t>Для комплектующих изделий (деталей, узлов и агрегатов), при неисправности которых в соответствии с законодательством Российской Федерации о безопасности дорожного движения запрещается движение транспортных средств, а подтверждение соответствия должно осуществляться в форме обязательной сертификации, а также для подушек безопасности и ремней безопасности транспортных средств принимается значение износа равное</t>
  </si>
  <si>
    <r>
      <t>Износ</t>
    </r>
    <r>
      <rPr>
        <sz val="10"/>
        <rFont val="Times New Roman"/>
        <family val="1"/>
      </rPr>
      <t xml:space="preserve"> комплектующего изделия (детали, узла и агрегата) j-го наименования, подлежащего замене при восстановительном ремонте транспортного средства, </t>
    </r>
    <r>
      <rPr>
        <b/>
        <sz val="10"/>
        <rFont val="Times New Roman"/>
        <family val="1"/>
      </rPr>
      <t>не может начисляться свыше 80 процентов</t>
    </r>
    <r>
      <rPr>
        <sz val="10"/>
        <rFont val="Times New Roman"/>
        <family val="1"/>
      </rPr>
      <t xml:space="preserve"> его стоимости (статья 15 Постановления Правительства РФ №361 от 24 мая 2010г.)</t>
    </r>
  </si>
  <si>
    <t>Дата ДТП:</t>
  </si>
  <si>
    <t>Текущая дата:</t>
  </si>
  <si>
    <t>Пробег (км):</t>
  </si>
  <si>
    <t xml:space="preserve"> - заполнять РУКАМИ</t>
  </si>
  <si>
    <t>Результат расчета на второй вкладке</t>
  </si>
  <si>
    <t>ООО "Рога и Копыта"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</si>
</sst>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&quot;р.&quot;"/>
    <numFmt numFmtId="167" formatCode="#,##0.00&quot;р.&quot;"/>
    <numFmt numFmtId="168" formatCode="0.000"/>
    <numFmt numFmtId="169" formatCode="[$-409]dd/mm/yy\ h:mm\ AM/PM;@"/>
    <numFmt numFmtId="170" formatCode="[$-FC19]dd\ mmmm\ yyyy\ \г\.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yyyy&quot;г.&quot;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9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u val="singleAccounting"/>
      <sz val="20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26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4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0" fontId="7" fillId="0" borderId="0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11</xdr:col>
      <xdr:colOff>152400</xdr:colOff>
      <xdr:row>13</xdr:row>
      <xdr:rowOff>19050</xdr:rowOff>
    </xdr:to>
    <xdr:pic>
      <xdr:nvPicPr>
        <xdr:cNvPr id="1" name="Рисунок 29" descr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9275"/>
          <a:ext cx="2305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8</xdr:row>
      <xdr:rowOff>9525</xdr:rowOff>
    </xdr:from>
    <xdr:to>
      <xdr:col>17</xdr:col>
      <xdr:colOff>0</xdr:colOff>
      <xdr:row>10</xdr:row>
      <xdr:rowOff>95250</xdr:rowOff>
    </xdr:to>
    <xdr:pic>
      <xdr:nvPicPr>
        <xdr:cNvPr id="2" name="Рисунок 28" descr="Рисунок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75260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161925</xdr:colOff>
      <xdr:row>12</xdr:row>
      <xdr:rowOff>57150</xdr:rowOff>
    </xdr:to>
    <xdr:pic>
      <xdr:nvPicPr>
        <xdr:cNvPr id="3" name="Рисунок 26" descr="Рисунок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1240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11</xdr:row>
      <xdr:rowOff>161925</xdr:rowOff>
    </xdr:from>
    <xdr:to>
      <xdr:col>16</xdr:col>
      <xdr:colOff>57150</xdr:colOff>
      <xdr:row>13</xdr:row>
      <xdr:rowOff>19050</xdr:rowOff>
    </xdr:to>
    <xdr:pic>
      <xdr:nvPicPr>
        <xdr:cNvPr id="4" name="Рисунок 25" descr="Рисунок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371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14</xdr:row>
      <xdr:rowOff>38100</xdr:rowOff>
    </xdr:from>
    <xdr:to>
      <xdr:col>2</xdr:col>
      <xdr:colOff>142875</xdr:colOff>
      <xdr:row>16</xdr:row>
      <xdr:rowOff>66675</xdr:rowOff>
    </xdr:to>
    <xdr:pic>
      <xdr:nvPicPr>
        <xdr:cNvPr id="5" name="Рисунок 28" descr="Рисунок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4320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19</xdr:row>
      <xdr:rowOff>38100</xdr:rowOff>
    </xdr:from>
    <xdr:to>
      <xdr:col>12</xdr:col>
      <xdr:colOff>123825</xdr:colOff>
      <xdr:row>21</xdr:row>
      <xdr:rowOff>95250</xdr:rowOff>
    </xdr:to>
    <xdr:pic>
      <xdr:nvPicPr>
        <xdr:cNvPr id="6" name="Рисунок 15" descr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3257550"/>
          <a:ext cx="2381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180975</xdr:colOff>
      <xdr:row>20</xdr:row>
      <xdr:rowOff>76200</xdr:rowOff>
    </xdr:to>
    <xdr:pic>
      <xdr:nvPicPr>
        <xdr:cNvPr id="7" name="Рисунок 14" descr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315277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20</xdr:row>
      <xdr:rowOff>161925</xdr:rowOff>
    </xdr:from>
    <xdr:to>
      <xdr:col>16</xdr:col>
      <xdr:colOff>180975</xdr:colOff>
      <xdr:row>22</xdr:row>
      <xdr:rowOff>95250</xdr:rowOff>
    </xdr:to>
    <xdr:pic>
      <xdr:nvPicPr>
        <xdr:cNvPr id="8" name="Рисунок 12" descr="Рисунок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354330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22</xdr:row>
      <xdr:rowOff>28575</xdr:rowOff>
    </xdr:from>
    <xdr:to>
      <xdr:col>2</xdr:col>
      <xdr:colOff>142875</xdr:colOff>
      <xdr:row>24</xdr:row>
      <xdr:rowOff>47625</xdr:rowOff>
    </xdr:to>
    <xdr:pic>
      <xdr:nvPicPr>
        <xdr:cNvPr id="9" name="Рисунок 14" descr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376237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38100</xdr:colOff>
      <xdr:row>30</xdr:row>
      <xdr:rowOff>38100</xdr:rowOff>
    </xdr:to>
    <xdr:pic>
      <xdr:nvPicPr>
        <xdr:cNvPr id="10" name="Рисунок 11" descr="Рисунок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4248150"/>
          <a:ext cx="2438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26</xdr:row>
      <xdr:rowOff>0</xdr:rowOff>
    </xdr:from>
    <xdr:to>
      <xdr:col>16</xdr:col>
      <xdr:colOff>161925</xdr:colOff>
      <xdr:row>28</xdr:row>
      <xdr:rowOff>47625</xdr:rowOff>
    </xdr:to>
    <xdr:pic>
      <xdr:nvPicPr>
        <xdr:cNvPr id="11" name="Рисунок 10" descr="Рисунок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418147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38100</xdr:colOff>
      <xdr:row>30</xdr:row>
      <xdr:rowOff>57150</xdr:rowOff>
    </xdr:to>
    <xdr:pic>
      <xdr:nvPicPr>
        <xdr:cNvPr id="12" name="Рисунок 8" descr="Рисунок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0375" y="461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30</xdr:row>
      <xdr:rowOff>0</xdr:rowOff>
    </xdr:from>
    <xdr:to>
      <xdr:col>16</xdr:col>
      <xdr:colOff>76200</xdr:colOff>
      <xdr:row>31</xdr:row>
      <xdr:rowOff>47625</xdr:rowOff>
    </xdr:to>
    <xdr:pic>
      <xdr:nvPicPr>
        <xdr:cNvPr id="13" name="Рисунок 7" descr="Рисунок 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2275" y="47815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38100</xdr:colOff>
      <xdr:row>32</xdr:row>
      <xdr:rowOff>57150</xdr:rowOff>
    </xdr:to>
    <xdr:pic>
      <xdr:nvPicPr>
        <xdr:cNvPr id="14" name="Рисунок 6" descr="Рисунок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0375" y="5000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57150</xdr:colOff>
      <xdr:row>33</xdr:row>
      <xdr:rowOff>19050</xdr:rowOff>
    </xdr:to>
    <xdr:pic>
      <xdr:nvPicPr>
        <xdr:cNvPr id="15" name="Рисунок 5" descr="Рисунок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00375" y="51625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38100</xdr:colOff>
      <xdr:row>31</xdr:row>
      <xdr:rowOff>0</xdr:rowOff>
    </xdr:to>
    <xdr:pic>
      <xdr:nvPicPr>
        <xdr:cNvPr id="16" name="Рисунок 8" descr="Рисунок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47815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30</xdr:row>
      <xdr:rowOff>9525</xdr:rowOff>
    </xdr:from>
    <xdr:to>
      <xdr:col>8</xdr:col>
      <xdr:colOff>9525</xdr:colOff>
      <xdr:row>31</xdr:row>
      <xdr:rowOff>9525</xdr:rowOff>
    </xdr:to>
    <xdr:pic>
      <xdr:nvPicPr>
        <xdr:cNvPr id="17" name="Рисунок 6" descr="Рисунок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1125" y="47910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32</xdr:row>
      <xdr:rowOff>0</xdr:rowOff>
    </xdr:from>
    <xdr:to>
      <xdr:col>2</xdr:col>
      <xdr:colOff>76200</xdr:colOff>
      <xdr:row>33</xdr:row>
      <xdr:rowOff>66675</xdr:rowOff>
    </xdr:to>
    <xdr:pic>
      <xdr:nvPicPr>
        <xdr:cNvPr id="18" name="Рисунок 7" descr="Рисунок 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51625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31</xdr:row>
      <xdr:rowOff>133350</xdr:rowOff>
    </xdr:from>
    <xdr:to>
      <xdr:col>8</xdr:col>
      <xdr:colOff>38100</xdr:colOff>
      <xdr:row>33</xdr:row>
      <xdr:rowOff>66675</xdr:rowOff>
    </xdr:to>
    <xdr:pic>
      <xdr:nvPicPr>
        <xdr:cNvPr id="19" name="Рисунок 5" descr="Рисунок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85875" y="51339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34</xdr:row>
      <xdr:rowOff>57150</xdr:rowOff>
    </xdr:from>
    <xdr:to>
      <xdr:col>2</xdr:col>
      <xdr:colOff>161925</xdr:colOff>
      <xdr:row>36</xdr:row>
      <xdr:rowOff>38100</xdr:rowOff>
    </xdr:to>
    <xdr:pic>
      <xdr:nvPicPr>
        <xdr:cNvPr id="20" name="Рисунок 10" descr="Рисунок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5524500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A4">
      <selection activeCell="AA19" sqref="AA19"/>
    </sheetView>
  </sheetViews>
  <sheetFormatPr defaultColWidth="9.00390625" defaultRowHeight="15.75" customHeight="1"/>
  <cols>
    <col min="1" max="29" width="2.75390625" style="0" customWidth="1"/>
    <col min="30" max="30" width="4.875" style="0" customWidth="1"/>
    <col min="31" max="31" width="68.75390625" style="2" customWidth="1"/>
    <col min="32" max="33" width="9.00390625" style="0" customWidth="1"/>
    <col min="34" max="35" width="2.75390625" style="0" customWidth="1"/>
    <col min="36" max="37" width="7.625" style="0" hidden="1" customWidth="1"/>
    <col min="38" max="39" width="2.75390625" style="0" hidden="1" customWidth="1"/>
    <col min="40" max="16384" width="2.75390625" style="0" customWidth="1"/>
  </cols>
  <sheetData>
    <row r="1" spans="1:33" ht="15.75" customHeight="1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5">
        <v>40179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D1" s="34" t="s">
        <v>2</v>
      </c>
      <c r="AE1" s="36" t="s">
        <v>3</v>
      </c>
      <c r="AF1" s="38" t="s">
        <v>1</v>
      </c>
      <c r="AG1" s="39"/>
    </row>
    <row r="2" spans="1:33" ht="15.75" customHeight="1" thickBo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0">
        <f ca="1">NOW()</f>
        <v>40490.3731878472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D2" s="35"/>
      <c r="AE2" s="37"/>
      <c r="AF2" s="11" t="s">
        <v>4</v>
      </c>
      <c r="AG2" s="12" t="s">
        <v>5</v>
      </c>
    </row>
    <row r="3" spans="1:37" ht="15.75" customHeight="1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5">
        <v>37257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0">
        <v>1</v>
      </c>
      <c r="AE3" s="9" t="s">
        <v>27</v>
      </c>
      <c r="AF3" s="5">
        <v>0.055</v>
      </c>
      <c r="AG3" s="6">
        <v>0.0028</v>
      </c>
      <c r="AJ3" t="str">
        <f>IF(AD3=$N$5,AF3,"нет")</f>
        <v>нет</v>
      </c>
      <c r="AK3" t="str">
        <f>IF(AD3=$N$5,AG3,"нет")</f>
        <v>нет</v>
      </c>
    </row>
    <row r="4" spans="1:37" ht="16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D4" s="21">
        <v>2</v>
      </c>
      <c r="AE4" s="9" t="s">
        <v>28</v>
      </c>
      <c r="AF4" s="5">
        <v>0.08</v>
      </c>
      <c r="AG4" s="6">
        <v>0.0024</v>
      </c>
      <c r="AJ4" t="str">
        <f aca="true" t="shared" si="0" ref="AJ4:AJ35">IF(AD4=$N$5,AF4,"нет")</f>
        <v>нет</v>
      </c>
      <c r="AK4" t="str">
        <f aca="true" t="shared" si="1" ref="AK4:AK35">IF(AD4=$N$5,AG4,"нет")</f>
        <v>нет</v>
      </c>
    </row>
    <row r="5" spans="1:37" ht="16.5" customHeight="1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8">
        <v>17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D5" s="21">
        <v>3</v>
      </c>
      <c r="AE5" s="9" t="s">
        <v>29</v>
      </c>
      <c r="AF5" s="5">
        <v>0.072</v>
      </c>
      <c r="AG5" s="6">
        <v>0.0016</v>
      </c>
      <c r="AJ5" t="str">
        <f t="shared" si="0"/>
        <v>нет</v>
      </c>
      <c r="AK5" t="str">
        <f t="shared" si="1"/>
        <v>нет</v>
      </c>
    </row>
    <row r="6" spans="1:37" ht="16.5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9">
        <f>AJ36</f>
        <v>0.055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D6" s="21">
        <v>4</v>
      </c>
      <c r="AE6" s="9" t="s">
        <v>30</v>
      </c>
      <c r="AF6" s="5">
        <v>0.12</v>
      </c>
      <c r="AG6" s="6">
        <v>0.002</v>
      </c>
      <c r="AJ6" t="str">
        <f t="shared" si="0"/>
        <v>нет</v>
      </c>
      <c r="AK6" t="str">
        <f t="shared" si="1"/>
        <v>нет</v>
      </c>
    </row>
    <row r="7" spans="1:37" ht="16.5" customHeight="1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9">
        <f>AK36</f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D7" s="21">
        <v>5</v>
      </c>
      <c r="AE7" s="9" t="s">
        <v>31</v>
      </c>
      <c r="AF7" s="5">
        <v>0.11</v>
      </c>
      <c r="AG7" s="6">
        <v>0.0016</v>
      </c>
      <c r="AJ7" t="str">
        <f t="shared" si="0"/>
        <v>нет</v>
      </c>
      <c r="AK7" t="str">
        <f t="shared" si="1"/>
        <v>нет</v>
      </c>
    </row>
    <row r="8" spans="1:37" ht="16.5" customHeight="1">
      <c r="A8" s="23" t="s">
        <v>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6">
        <v>10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D8" s="21">
        <v>6</v>
      </c>
      <c r="AE8" s="9" t="s">
        <v>32</v>
      </c>
      <c r="AF8" s="5">
        <v>0.122</v>
      </c>
      <c r="AG8" s="6">
        <v>0.0008</v>
      </c>
      <c r="AJ8" t="str">
        <f t="shared" si="0"/>
        <v>нет</v>
      </c>
      <c r="AK8" t="str">
        <f t="shared" si="1"/>
        <v>нет</v>
      </c>
    </row>
    <row r="9" spans="1:37" ht="16.5" customHeight="1">
      <c r="A9" s="23" t="s">
        <v>63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6">
        <v>140000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D9" s="21">
        <v>7</v>
      </c>
      <c r="AE9" s="9" t="s">
        <v>36</v>
      </c>
      <c r="AF9" s="5">
        <v>0.04</v>
      </c>
      <c r="AG9" s="6">
        <v>0.002</v>
      </c>
      <c r="AJ9" t="str">
        <f t="shared" si="0"/>
        <v>нет</v>
      </c>
      <c r="AK9" t="str">
        <f t="shared" si="1"/>
        <v>нет</v>
      </c>
    </row>
    <row r="10" spans="1:37" ht="16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D10" s="21">
        <v>8</v>
      </c>
      <c r="AE10" s="9" t="s">
        <v>37</v>
      </c>
      <c r="AF10" s="5">
        <v>0.044</v>
      </c>
      <c r="AG10" s="6">
        <v>0.0024</v>
      </c>
      <c r="AJ10" t="str">
        <f t="shared" si="0"/>
        <v>нет</v>
      </c>
      <c r="AK10" t="str">
        <f t="shared" si="1"/>
        <v>нет</v>
      </c>
    </row>
    <row r="11" spans="1:37" ht="16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D11" s="21">
        <v>9</v>
      </c>
      <c r="AE11" s="9" t="s">
        <v>38</v>
      </c>
      <c r="AF11" s="5">
        <v>0.05</v>
      </c>
      <c r="AG11" s="6">
        <v>0.0026</v>
      </c>
      <c r="AJ11" t="str">
        <f t="shared" si="0"/>
        <v>нет</v>
      </c>
      <c r="AK11" t="str">
        <f t="shared" si="1"/>
        <v>нет</v>
      </c>
    </row>
    <row r="12" spans="1:37" ht="1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D12" s="21">
        <v>10</v>
      </c>
      <c r="AE12" s="9" t="s">
        <v>6</v>
      </c>
      <c r="AF12" s="5">
        <v>0.036</v>
      </c>
      <c r="AG12" s="6">
        <v>0.0016</v>
      </c>
      <c r="AJ12" t="str">
        <f t="shared" si="0"/>
        <v>нет</v>
      </c>
      <c r="AK12" t="str">
        <f t="shared" si="1"/>
        <v>нет</v>
      </c>
    </row>
    <row r="13" spans="1:37" ht="16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3" t="s">
        <v>64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D13" s="21">
        <v>11</v>
      </c>
      <c r="AE13" s="9" t="s">
        <v>7</v>
      </c>
      <c r="AF13" s="5">
        <v>0.072</v>
      </c>
      <c r="AG13" s="6">
        <v>0.0017</v>
      </c>
      <c r="AJ13" t="str">
        <f t="shared" si="0"/>
        <v>нет</v>
      </c>
      <c r="AK13" t="str">
        <f t="shared" si="1"/>
        <v>нет</v>
      </c>
    </row>
    <row r="14" spans="30:37" ht="16.5" customHeight="1">
      <c r="AD14" s="21">
        <v>12</v>
      </c>
      <c r="AE14" s="9" t="s">
        <v>8</v>
      </c>
      <c r="AF14" s="5">
        <v>0.096</v>
      </c>
      <c r="AG14" s="6">
        <v>0.0008</v>
      </c>
      <c r="AJ14" t="str">
        <f t="shared" si="0"/>
        <v>нет</v>
      </c>
      <c r="AK14" t="str">
        <f t="shared" si="1"/>
        <v>нет</v>
      </c>
    </row>
    <row r="15" spans="30:37" ht="15.75" customHeight="1">
      <c r="AD15" s="21">
        <v>13</v>
      </c>
      <c r="AE15" s="9" t="s">
        <v>33</v>
      </c>
      <c r="AF15" s="5">
        <v>0.096</v>
      </c>
      <c r="AG15" s="6">
        <v>0</v>
      </c>
      <c r="AJ15" t="str">
        <f t="shared" si="0"/>
        <v>нет</v>
      </c>
      <c r="AK15" t="str">
        <f t="shared" si="1"/>
        <v>нет</v>
      </c>
    </row>
    <row r="16" spans="3:37" ht="15.75" customHeight="1">
      <c r="C16" s="30" t="s">
        <v>65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AD16" s="21">
        <v>14</v>
      </c>
      <c r="AE16" s="9" t="s">
        <v>9</v>
      </c>
      <c r="AF16" s="5">
        <v>0.08</v>
      </c>
      <c r="AG16" s="6">
        <v>0</v>
      </c>
      <c r="AJ16" t="str">
        <f t="shared" si="0"/>
        <v>нет</v>
      </c>
      <c r="AK16" t="str">
        <f t="shared" si="1"/>
        <v>нет</v>
      </c>
    </row>
    <row r="17" spans="3:37" ht="15.7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AD17" s="21">
        <v>15</v>
      </c>
      <c r="AE17" s="9" t="s">
        <v>10</v>
      </c>
      <c r="AF17" s="5">
        <v>0.048</v>
      </c>
      <c r="AG17" s="6">
        <v>0</v>
      </c>
      <c r="AJ17" t="str">
        <f t="shared" si="0"/>
        <v>нет</v>
      </c>
      <c r="AK17" t="str">
        <f t="shared" si="1"/>
        <v>нет</v>
      </c>
    </row>
    <row r="18" spans="3:37" ht="15.75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D18" s="21">
        <v>16</v>
      </c>
      <c r="AE18" s="9" t="s">
        <v>34</v>
      </c>
      <c r="AF18" s="5">
        <v>0.095</v>
      </c>
      <c r="AG18" s="6">
        <v>0</v>
      </c>
      <c r="AJ18" t="str">
        <f t="shared" si="0"/>
        <v>нет</v>
      </c>
      <c r="AK18" t="str">
        <f t="shared" si="1"/>
        <v>нет</v>
      </c>
    </row>
    <row r="19" spans="3:37" ht="15.75" customHeigh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AD19" s="21">
        <v>17</v>
      </c>
      <c r="AE19" s="9" t="s">
        <v>11</v>
      </c>
      <c r="AF19" s="5">
        <v>0.055</v>
      </c>
      <c r="AG19" s="6">
        <v>0</v>
      </c>
      <c r="AJ19">
        <f t="shared" si="0"/>
        <v>0.055</v>
      </c>
      <c r="AK19">
        <f t="shared" si="1"/>
        <v>0</v>
      </c>
    </row>
    <row r="20" spans="3:37" ht="15.7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AD20" s="21">
        <v>18</v>
      </c>
      <c r="AE20" s="9" t="s">
        <v>35</v>
      </c>
      <c r="AF20" s="5">
        <v>0.16</v>
      </c>
      <c r="AG20" s="6">
        <v>0</v>
      </c>
      <c r="AJ20" t="str">
        <f t="shared" si="0"/>
        <v>нет</v>
      </c>
      <c r="AK20" t="str">
        <f t="shared" si="1"/>
        <v>нет</v>
      </c>
    </row>
    <row r="21" spans="3:37" ht="15.7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AD21" s="21">
        <v>19</v>
      </c>
      <c r="AE21" s="9" t="s">
        <v>12</v>
      </c>
      <c r="AF21" s="5">
        <v>0.055</v>
      </c>
      <c r="AG21" s="6">
        <v>0</v>
      </c>
      <c r="AJ21" t="str">
        <f t="shared" si="0"/>
        <v>нет</v>
      </c>
      <c r="AK21" t="str">
        <f t="shared" si="1"/>
        <v>нет</v>
      </c>
    </row>
    <row r="22" spans="3:37" ht="15.75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AD22" s="21">
        <v>20</v>
      </c>
      <c r="AE22" s="9" t="s">
        <v>13</v>
      </c>
      <c r="AF22" s="5">
        <v>0.088</v>
      </c>
      <c r="AG22" s="6">
        <v>0</v>
      </c>
      <c r="AJ22" t="str">
        <f t="shared" si="0"/>
        <v>нет</v>
      </c>
      <c r="AK22" t="str">
        <f t="shared" si="1"/>
        <v>нет</v>
      </c>
    </row>
    <row r="23" spans="3:37" ht="15.7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AD23" s="21">
        <v>21</v>
      </c>
      <c r="AE23" s="9" t="s">
        <v>14</v>
      </c>
      <c r="AF23" s="5">
        <v>0.12</v>
      </c>
      <c r="AG23" s="6">
        <v>0</v>
      </c>
      <c r="AJ23" t="str">
        <f t="shared" si="0"/>
        <v>нет</v>
      </c>
      <c r="AK23" t="str">
        <f t="shared" si="1"/>
        <v>нет</v>
      </c>
    </row>
    <row r="24" spans="3:37" ht="15.75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AD24" s="21">
        <v>22</v>
      </c>
      <c r="AE24" s="9" t="s">
        <v>15</v>
      </c>
      <c r="AF24" s="5">
        <v>0.126</v>
      </c>
      <c r="AG24" s="6">
        <v>0</v>
      </c>
      <c r="AJ24" t="str">
        <f t="shared" si="0"/>
        <v>нет</v>
      </c>
      <c r="AK24" t="str">
        <f t="shared" si="1"/>
        <v>нет</v>
      </c>
    </row>
    <row r="25" spans="30:37" ht="15.75" customHeight="1">
      <c r="AD25" s="21">
        <v>23</v>
      </c>
      <c r="AE25" s="9" t="s">
        <v>16</v>
      </c>
      <c r="AF25" s="5">
        <v>0.124</v>
      </c>
      <c r="AG25" s="6">
        <v>0</v>
      </c>
      <c r="AJ25" t="str">
        <f t="shared" si="0"/>
        <v>нет</v>
      </c>
      <c r="AK25" t="str">
        <f t="shared" si="1"/>
        <v>нет</v>
      </c>
    </row>
    <row r="26" spans="30:37" ht="15.75" customHeight="1">
      <c r="AD26" s="21">
        <v>24</v>
      </c>
      <c r="AE26" s="9" t="s">
        <v>17</v>
      </c>
      <c r="AF26" s="5">
        <v>0.08</v>
      </c>
      <c r="AG26" s="6">
        <v>0</v>
      </c>
      <c r="AJ26" t="str">
        <f t="shared" si="0"/>
        <v>нет</v>
      </c>
      <c r="AK26" t="str">
        <f t="shared" si="1"/>
        <v>нет</v>
      </c>
    </row>
    <row r="27" spans="30:37" ht="15.75" customHeight="1">
      <c r="AD27" s="21">
        <v>25</v>
      </c>
      <c r="AE27" s="9" t="s">
        <v>18</v>
      </c>
      <c r="AF27" s="5">
        <v>0.085</v>
      </c>
      <c r="AG27" s="6">
        <v>0</v>
      </c>
      <c r="AJ27" t="str">
        <f t="shared" si="0"/>
        <v>нет</v>
      </c>
      <c r="AK27" t="str">
        <f t="shared" si="1"/>
        <v>нет</v>
      </c>
    </row>
    <row r="28" spans="30:37" ht="15.75" customHeight="1">
      <c r="AD28" s="21">
        <v>26</v>
      </c>
      <c r="AE28" s="9" t="s">
        <v>19</v>
      </c>
      <c r="AF28" s="5">
        <v>0.11</v>
      </c>
      <c r="AG28" s="6">
        <v>0</v>
      </c>
      <c r="AJ28" t="str">
        <f t="shared" si="0"/>
        <v>нет</v>
      </c>
      <c r="AK28" t="str">
        <f t="shared" si="1"/>
        <v>нет</v>
      </c>
    </row>
    <row r="29" spans="30:37" ht="15.75" customHeight="1">
      <c r="AD29" s="21">
        <v>27</v>
      </c>
      <c r="AE29" s="9" t="s">
        <v>20</v>
      </c>
      <c r="AF29" s="5">
        <v>0.1</v>
      </c>
      <c r="AG29" s="6">
        <v>0</v>
      </c>
      <c r="AJ29" t="str">
        <f t="shared" si="0"/>
        <v>нет</v>
      </c>
      <c r="AK29" t="str">
        <f t="shared" si="1"/>
        <v>нет</v>
      </c>
    </row>
    <row r="30" spans="30:37" ht="15.75" customHeight="1">
      <c r="AD30" s="21">
        <v>28</v>
      </c>
      <c r="AE30" s="9" t="s">
        <v>21</v>
      </c>
      <c r="AF30" s="5">
        <v>0.08</v>
      </c>
      <c r="AG30" s="6">
        <v>0</v>
      </c>
      <c r="AJ30" t="str">
        <f t="shared" si="0"/>
        <v>нет</v>
      </c>
      <c r="AK30" t="str">
        <f t="shared" si="1"/>
        <v>нет</v>
      </c>
    </row>
    <row r="31" spans="30:37" ht="15.75" customHeight="1">
      <c r="AD31" s="21">
        <v>29</v>
      </c>
      <c r="AE31" s="9" t="s">
        <v>22</v>
      </c>
      <c r="AF31" s="5">
        <v>0.13</v>
      </c>
      <c r="AG31" s="6">
        <v>0</v>
      </c>
      <c r="AJ31" t="str">
        <f t="shared" si="0"/>
        <v>нет</v>
      </c>
      <c r="AK31" t="str">
        <f t="shared" si="1"/>
        <v>нет</v>
      </c>
    </row>
    <row r="32" spans="30:37" ht="15.75" customHeight="1">
      <c r="AD32" s="21">
        <v>30</v>
      </c>
      <c r="AE32" s="9" t="s">
        <v>23</v>
      </c>
      <c r="AF32" s="5">
        <v>0.11</v>
      </c>
      <c r="AG32" s="6">
        <v>0</v>
      </c>
      <c r="AJ32" t="str">
        <f t="shared" si="0"/>
        <v>нет</v>
      </c>
      <c r="AK32" t="str">
        <f t="shared" si="1"/>
        <v>нет</v>
      </c>
    </row>
    <row r="33" spans="30:37" ht="15.75" customHeight="1">
      <c r="AD33" s="21">
        <v>31</v>
      </c>
      <c r="AE33" s="9" t="s">
        <v>24</v>
      </c>
      <c r="AF33" s="5">
        <v>0.15</v>
      </c>
      <c r="AG33" s="6">
        <v>0</v>
      </c>
      <c r="AJ33" t="str">
        <f t="shared" si="0"/>
        <v>нет</v>
      </c>
      <c r="AK33" t="str">
        <f t="shared" si="1"/>
        <v>нет</v>
      </c>
    </row>
    <row r="34" spans="30:37" ht="15.75" customHeight="1">
      <c r="AD34" s="21">
        <v>32</v>
      </c>
      <c r="AE34" s="9" t="s">
        <v>25</v>
      </c>
      <c r="AF34" s="5">
        <v>0.06</v>
      </c>
      <c r="AG34" s="6">
        <v>0</v>
      </c>
      <c r="AJ34" t="str">
        <f t="shared" si="0"/>
        <v>нет</v>
      </c>
      <c r="AK34" t="str">
        <f t="shared" si="1"/>
        <v>нет</v>
      </c>
    </row>
    <row r="35" spans="30:37" ht="15.75" customHeight="1" thickBot="1">
      <c r="AD35" s="22">
        <v>33</v>
      </c>
      <c r="AE35" s="10" t="s">
        <v>26</v>
      </c>
      <c r="AF35" s="7">
        <v>0.18</v>
      </c>
      <c r="AG35" s="8">
        <v>0</v>
      </c>
      <c r="AJ35" t="str">
        <f t="shared" si="0"/>
        <v>нет</v>
      </c>
      <c r="AK35" t="str">
        <f t="shared" si="1"/>
        <v>нет</v>
      </c>
    </row>
    <row r="36" spans="36:37" ht="15.75" customHeight="1">
      <c r="AJ36">
        <f>SUM(AJ3:AJ35)</f>
        <v>0.055</v>
      </c>
      <c r="AK36">
        <f>SUM(AK3:AK35)</f>
        <v>0</v>
      </c>
    </row>
  </sheetData>
  <mergeCells count="30">
    <mergeCell ref="AD1:AD2"/>
    <mergeCell ref="AE1:AE2"/>
    <mergeCell ref="AF1:AG1"/>
    <mergeCell ref="A2:M2"/>
    <mergeCell ref="N2:Z2"/>
    <mergeCell ref="A1:M1"/>
    <mergeCell ref="N1:Z1"/>
    <mergeCell ref="A11:M11"/>
    <mergeCell ref="A12:M12"/>
    <mergeCell ref="C16:V24"/>
    <mergeCell ref="A13:M13"/>
    <mergeCell ref="N11:Z11"/>
    <mergeCell ref="N12:Z12"/>
    <mergeCell ref="N13:Z13"/>
    <mergeCell ref="N3:Z3"/>
    <mergeCell ref="N4:Z4"/>
    <mergeCell ref="N5:Z5"/>
    <mergeCell ref="A10:M10"/>
    <mergeCell ref="N6:Z6"/>
    <mergeCell ref="N7:Z7"/>
    <mergeCell ref="N8:Z8"/>
    <mergeCell ref="N9:Z9"/>
    <mergeCell ref="N10:Z10"/>
    <mergeCell ref="A9:M9"/>
    <mergeCell ref="A6:M6"/>
    <mergeCell ref="A7:M7"/>
    <mergeCell ref="A8:M8"/>
    <mergeCell ref="A3:M3"/>
    <mergeCell ref="A4:M4"/>
    <mergeCell ref="A5:M5"/>
  </mergeCells>
  <printOptions/>
  <pageMargins left="0.75" right="0.75" top="1" bottom="1" header="0.5" footer="0.5"/>
  <pageSetup horizontalDpi="300" verticalDpi="300" orientation="portrait" paperSize="9" r:id="rId3"/>
  <colBreaks count="1" manualBreakCount="1">
    <brk id="2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3"/>
  <sheetViews>
    <sheetView workbookViewId="0" topLeftCell="A28">
      <selection activeCell="AE50" sqref="AE50"/>
    </sheetView>
  </sheetViews>
  <sheetFormatPr defaultColWidth="9.00390625" defaultRowHeight="12.75"/>
  <cols>
    <col min="1" max="16384" width="2.625" style="13" customWidth="1"/>
  </cols>
  <sheetData>
    <row r="1" spans="1:34" ht="23.25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9" ht="12.75">
      <c r="A2" s="19"/>
      <c r="B2" s="19"/>
      <c r="C2" s="19"/>
      <c r="D2" s="19"/>
      <c r="E2" s="18"/>
      <c r="F2" s="18"/>
      <c r="G2" s="18"/>
      <c r="H2" s="18"/>
      <c r="I2" s="18"/>
    </row>
    <row r="4" spans="1:34" ht="12.75">
      <c r="A4" s="60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5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ht="9" customHeight="1"/>
    <row r="8" spans="1:34" ht="3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ht="5.25" customHeight="1"/>
    <row r="10" spans="18:34" ht="15.75" customHeight="1">
      <c r="R10" s="57" t="s">
        <v>50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ht="15.75" customHeight="1">
      <c r="P11" s="1" t="s">
        <v>43</v>
      </c>
    </row>
    <row r="12" spans="14:34" ht="15.75" customHeight="1">
      <c r="N12" s="13" t="s">
        <v>40</v>
      </c>
      <c r="R12" s="13" t="s">
        <v>44</v>
      </c>
      <c r="AG12" s="44">
        <f>FLOOR((-(Исходные!N3-Исходные!N1)/365),1)</f>
        <v>8</v>
      </c>
      <c r="AH12" s="44"/>
    </row>
    <row r="13" spans="18:34" ht="15.75" customHeight="1">
      <c r="R13" s="13" t="s">
        <v>45</v>
      </c>
      <c r="AG13" s="44">
        <f>Исходные!N8</f>
        <v>10</v>
      </c>
      <c r="AH13" s="44"/>
    </row>
    <row r="14" ht="7.5" customHeight="1"/>
    <row r="15" ht="7.5" customHeight="1"/>
    <row r="16" spans="4:8" ht="15.75">
      <c r="D16" s="3" t="s">
        <v>0</v>
      </c>
      <c r="E16" s="50">
        <f>1-POWER(2.72,-((4*AG12)/(20+4*AG13)))</f>
        <v>0.4136</v>
      </c>
      <c r="F16" s="50"/>
      <c r="G16" s="50"/>
      <c r="H16" s="50"/>
    </row>
    <row r="17" ht="9" customHeight="1"/>
    <row r="18" spans="1:34" ht="3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ht="5.25" customHeight="1"/>
    <row r="20" spans="18:34" ht="12.75">
      <c r="R20" s="57" t="s">
        <v>49</v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ht="15" customHeight="1">
      <c r="P21" s="1" t="s">
        <v>43</v>
      </c>
    </row>
    <row r="22" spans="18:34" ht="12.75" customHeight="1">
      <c r="R22" s="58" t="s">
        <v>46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44">
        <f>AG12</f>
        <v>8</v>
      </c>
      <c r="AH22" s="45"/>
    </row>
    <row r="23" spans="18:32" ht="7.5" customHeight="1"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4:8" ht="15.75">
      <c r="D24" s="3" t="s">
        <v>0</v>
      </c>
      <c r="E24" s="50">
        <f>1-POWER(2.72,-(0.1*AG22))</f>
        <v>0.5509</v>
      </c>
      <c r="F24" s="50"/>
      <c r="G24" s="50"/>
      <c r="H24" s="50"/>
    </row>
    <row r="25" ht="9" customHeight="1"/>
    <row r="26" spans="1:34" ht="3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ht="5.25" customHeight="1"/>
    <row r="28" ht="12.75">
      <c r="R28" s="13" t="s">
        <v>48</v>
      </c>
    </row>
    <row r="29" ht="16.5" customHeight="1">
      <c r="P29" s="1" t="s">
        <v>43</v>
      </c>
    </row>
    <row r="30" ht="12.75">
      <c r="Q30" s="13" t="s">
        <v>51</v>
      </c>
    </row>
    <row r="31" spans="3:17" ht="17.25" customHeight="1">
      <c r="C31" s="4" t="s">
        <v>0</v>
      </c>
      <c r="D31" s="49">
        <f>Исходные!N6</f>
        <v>0.055</v>
      </c>
      <c r="E31" s="49"/>
      <c r="F31" s="49"/>
      <c r="G31" s="49"/>
      <c r="I31" s="4" t="s">
        <v>0</v>
      </c>
      <c r="J31" s="49">
        <f>Исходные!N7</f>
        <v>0</v>
      </c>
      <c r="K31" s="49"/>
      <c r="L31" s="49"/>
      <c r="M31" s="49"/>
      <c r="Q31" s="13" t="s">
        <v>52</v>
      </c>
    </row>
    <row r="32" ht="12.75">
      <c r="Q32" s="13" t="s">
        <v>53</v>
      </c>
    </row>
    <row r="33" spans="3:17" ht="15.75" customHeight="1">
      <c r="C33" s="4" t="s">
        <v>0</v>
      </c>
      <c r="D33" s="48">
        <f>AG12</f>
        <v>8</v>
      </c>
      <c r="E33" s="49"/>
      <c r="F33" s="49"/>
      <c r="I33" s="4" t="s">
        <v>0</v>
      </c>
      <c r="J33" s="48">
        <f>Исходные!N9/1000</f>
        <v>140</v>
      </c>
      <c r="K33" s="48"/>
      <c r="L33" s="48"/>
      <c r="M33" s="48"/>
      <c r="Q33" s="13" t="s">
        <v>54</v>
      </c>
    </row>
    <row r="34" ht="8.25" customHeight="1"/>
    <row r="35" ht="7.5" customHeight="1"/>
    <row r="36" spans="4:8" ht="15.75">
      <c r="D36" s="3" t="s">
        <v>0</v>
      </c>
      <c r="E36" s="50">
        <f>1-POWER(2.72,-(D31*D33+J31*J33))</f>
        <v>0.3561</v>
      </c>
      <c r="F36" s="50"/>
      <c r="G36" s="50"/>
      <c r="H36" s="50"/>
    </row>
    <row r="37" ht="9" customHeight="1"/>
    <row r="38" spans="1:34" ht="3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ht="5.25" customHeight="1"/>
    <row r="41" spans="1:34" ht="12.75">
      <c r="A41" s="56" t="s">
        <v>58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5" spans="1:31" ht="15.75">
      <c r="A45" s="16" t="s">
        <v>55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55">
        <f>E16</f>
        <v>0.4136</v>
      </c>
      <c r="AC45" s="55"/>
      <c r="AD45" s="55"/>
      <c r="AE45" s="55"/>
    </row>
    <row r="46" spans="1:31" ht="15.75">
      <c r="A46" s="17" t="s">
        <v>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46">
        <f>E24</f>
        <v>0.5509</v>
      </c>
      <c r="AC46" s="47"/>
      <c r="AD46" s="47"/>
      <c r="AE46" s="47"/>
    </row>
    <row r="47" spans="1:31" ht="15.75">
      <c r="A47" s="17" t="s">
        <v>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46">
        <f>E36</f>
        <v>0.3561</v>
      </c>
      <c r="AC47" s="47"/>
      <c r="AD47" s="47"/>
      <c r="AE47" s="47"/>
    </row>
    <row r="48" spans="1:27" ht="6.75" customHeight="1">
      <c r="A48" s="51" t="s">
        <v>59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31" ht="9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4">
        <v>0</v>
      </c>
      <c r="AC53" s="54"/>
      <c r="AD53" s="54"/>
      <c r="AE53" s="54"/>
    </row>
    <row r="54" spans="1:31" ht="10.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5"/>
      <c r="AC54" s="55"/>
      <c r="AD54" s="55"/>
      <c r="AE54" s="55"/>
    </row>
    <row r="56" spans="1:34" ht="12.75">
      <c r="A56" s="41" t="s">
        <v>60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60" spans="1:34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</sheetData>
  <sheetProtection selectLockedCells="1" selectUnlockedCells="1"/>
  <mergeCells count="23">
    <mergeCell ref="E16:H16"/>
    <mergeCell ref="R20:AH20"/>
    <mergeCell ref="R22:AF22"/>
    <mergeCell ref="A1:AH1"/>
    <mergeCell ref="R10:AH10"/>
    <mergeCell ref="AG12:AH12"/>
    <mergeCell ref="A4:AH6"/>
    <mergeCell ref="AG13:AH13"/>
    <mergeCell ref="AB53:AE54"/>
    <mergeCell ref="E36:H36"/>
    <mergeCell ref="A41:AH43"/>
    <mergeCell ref="AB45:AE45"/>
    <mergeCell ref="AB46:AE46"/>
    <mergeCell ref="A56:AH58"/>
    <mergeCell ref="A60:AH63"/>
    <mergeCell ref="AG22:AH22"/>
    <mergeCell ref="AB47:AE47"/>
    <mergeCell ref="D33:F33"/>
    <mergeCell ref="J33:M33"/>
    <mergeCell ref="J31:M31"/>
    <mergeCell ref="D31:G31"/>
    <mergeCell ref="E24:H24"/>
    <mergeCell ref="A48:AA5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&amp;CРасчет износа произведен с использованием калькулятора износа с сайта независимой автоэкспертизы Инвест Консалтинг www.InConsalt.ru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Кристальный</dc:creator>
  <cp:keywords/>
  <dc:description/>
  <cp:lastModifiedBy>wolf</cp:lastModifiedBy>
  <cp:lastPrinted>2010-09-17T07:08:31Z</cp:lastPrinted>
  <dcterms:created xsi:type="dcterms:W3CDTF">2002-01-18T13:10:34Z</dcterms:created>
  <dcterms:modified xsi:type="dcterms:W3CDTF">2010-11-08T03:57:40Z</dcterms:modified>
  <cp:category/>
  <cp:version/>
  <cp:contentType/>
  <cp:contentStatus/>
</cp:coreProperties>
</file>