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390" windowHeight="9315" activeTab="0"/>
  </bookViews>
  <sheets>
    <sheet name="мероприятия" sheetId="1" r:id="rId1"/>
    <sheet name="ресурсное обеспечение" sheetId="2" r:id="rId2"/>
  </sheets>
  <definedNames>
    <definedName name="_xlnm.Print_Titles" localSheetId="0">'мероприятия'!$8:$11</definedName>
    <definedName name="_xlnm.Print_Area" localSheetId="0">'мероприятия'!$A$1:$T$58</definedName>
  </definedNames>
  <calcPr fullCalcOnLoad="1"/>
</workbook>
</file>

<file path=xl/sharedStrings.xml><?xml version="1.0" encoding="utf-8"?>
<sst xmlns="http://schemas.openxmlformats.org/spreadsheetml/2006/main" count="146" uniqueCount="87">
  <si>
    <t>№ п/п</t>
  </si>
  <si>
    <t>Примечание:</t>
  </si>
  <si>
    <t xml:space="preserve">     *  объемы финансирования программных мероприятий за счет бюджета города Вологды подлежат ежегодному уточнению и корректировке в соответствии  с возможностями бюджета города, а также в случае предоставления субсидий (субвенций) бюджету города Вологды из бюджетов других уровней на реализацию мероприятий, предусмотренных программой. Объемы финансирования программных мероприятий учитывают расходы на разработку проектной, сметной документации, строительный контроль, авторский, технический надзор, экспертизу проектной документации.</t>
  </si>
  <si>
    <t>тыс.руб.</t>
  </si>
  <si>
    <t>в том числе:</t>
  </si>
  <si>
    <t>2011 год</t>
  </si>
  <si>
    <t>2013 год</t>
  </si>
  <si>
    <t>2012 год</t>
  </si>
  <si>
    <t>в том числе с разбивкой по годам:</t>
  </si>
  <si>
    <t>2014 год</t>
  </si>
  <si>
    <t>2015 год</t>
  </si>
  <si>
    <t>2016 год</t>
  </si>
  <si>
    <t>2017 год</t>
  </si>
  <si>
    <t>2018 год</t>
  </si>
  <si>
    <t xml:space="preserve">2019 год </t>
  </si>
  <si>
    <t>2020 год</t>
  </si>
  <si>
    <t>сумма</t>
  </si>
  <si>
    <t>внебюджетные фонды</t>
  </si>
  <si>
    <t>прочие источники</t>
  </si>
  <si>
    <t>Источники финансирования</t>
  </si>
  <si>
    <t>бюджеты других уровней</t>
  </si>
  <si>
    <t>наименование фонда</t>
  </si>
  <si>
    <t>наименование источника</t>
  </si>
  <si>
    <t>Приложение № 1</t>
  </si>
  <si>
    <t>1.1.</t>
  </si>
  <si>
    <t>1.2.</t>
  </si>
  <si>
    <t>1.3.</t>
  </si>
  <si>
    <t>1.4.</t>
  </si>
  <si>
    <t>объект</t>
  </si>
  <si>
    <t>финансирование, в том числе:</t>
  </si>
  <si>
    <t>Наименование мероприятий</t>
  </si>
  <si>
    <t>Наименование показателя</t>
  </si>
  <si>
    <t>тыс.кв.м.</t>
  </si>
  <si>
    <t>ед.</t>
  </si>
  <si>
    <t>площадь</t>
  </si>
  <si>
    <t>2.</t>
  </si>
  <si>
    <t>2019 год</t>
  </si>
  <si>
    <t>ДГХ</t>
  </si>
  <si>
    <t>ДИО</t>
  </si>
  <si>
    <t xml:space="preserve"> Система программных мероприятий (план мероприятий и объем финансирования)</t>
  </si>
  <si>
    <t>Единица измерения</t>
  </si>
  <si>
    <t>Бюджет город Вологды, тыс.руб.</t>
  </si>
  <si>
    <t>Не обеспечено финансированием, тыс.руб.</t>
  </si>
  <si>
    <t>Субвенция на осуществление функций администра-тивного центра Вологодской области, тыс.руб.</t>
  </si>
  <si>
    <t>дом</t>
  </si>
  <si>
    <t>проектно-сметная документация</t>
  </si>
  <si>
    <t>Всего, в том числе:</t>
  </si>
  <si>
    <t>2011 год, в том числе:</t>
  </si>
  <si>
    <t>бюджет города Вологды</t>
  </si>
  <si>
    <t>субвенция на осуществление функций административного центра Вологодской области</t>
  </si>
  <si>
    <t>Ответствен-ный исполнитель</t>
  </si>
  <si>
    <t>субсидия дорожного фонда Вологодской области</t>
  </si>
  <si>
    <t>2012 год, в том числе:</t>
  </si>
  <si>
    <t>корректировка проектно-сметной документации 1 очереди строительства транспортной развязки</t>
  </si>
  <si>
    <t xml:space="preserve">2013 год </t>
  </si>
  <si>
    <t xml:space="preserve">2014 год </t>
  </si>
  <si>
    <t>Период</t>
  </si>
  <si>
    <t>возмещение убытков собственникам недвижимого имущества (гаражных боксов), попадающих в зону строительства транспортной развязки</t>
  </si>
  <si>
    <r>
      <t xml:space="preserve">Ресурсное обеспечение Программы                                                                               </t>
    </r>
    <r>
      <rPr>
        <sz val="13"/>
        <rFont val="Times New Roman"/>
        <family val="1"/>
      </rPr>
      <t xml:space="preserve"> </t>
    </r>
  </si>
  <si>
    <t>от ___________________________  №____________</t>
  </si>
  <si>
    <t xml:space="preserve">к постановлению Администрации города Вологды                   </t>
  </si>
  <si>
    <t xml:space="preserve">«Приложение № 2 к муниципальной целевой программе «Строительство </t>
  </si>
  <si>
    <t xml:space="preserve">автомобильных дорог на территории муниципального образования </t>
  </si>
  <si>
    <t>Объемы финансирования, тыс. руб.*</t>
  </si>
  <si>
    <t>Всего</t>
  </si>
  <si>
    <t>к постановлению Администрации города Вологды</t>
  </si>
  <si>
    <t>Департамент городского хозяйства Администрации города Вологды</t>
  </si>
  <si>
    <t>не обеспечено финансированием</t>
  </si>
  <si>
    <t>1.5.</t>
  </si>
  <si>
    <t>финансирование (бюджет города Вологды)</t>
  </si>
  <si>
    <t>разработка проектно-сметной документации 2 очереди строительства транспортной развязки</t>
  </si>
  <si>
    <t>строительство транспортной развязки через железную дорогу Москва-Архангельск со строительством дороги по Белозерскому шоссе (в том числе технический и авторский надзор)</t>
  </si>
  <si>
    <t>1.6.</t>
  </si>
  <si>
    <t>3.</t>
  </si>
  <si>
    <t>Строительство ул.Ярославской на участке от дома № 27 до ул.Конева в г.Вологде</t>
  </si>
  <si>
    <t>Строительство и реконструкция ул.Молодежной на участке от ул. Можайского до ул.Новгородской</t>
  </si>
  <si>
    <t>расселение граждан, зарегистрированных в жилых домах, попадающих в зону строительства транспортной развязки; возмещение компенсации собственникам при изъятии недвижимого имущества, попадающего в зону строительства транспортной развязки (в том числе при изъятии земельных участков)</t>
  </si>
  <si>
    <t>Строительство транспортной развязки через железную дорогу Москва-Архангельск со строительством дороги по Белозерскому шоссе, в том числе:</t>
  </si>
  <si>
    <t xml:space="preserve">субсидии организациям на возмещение недополученных доходов в связи со строительством транспортной развязки через железную дорогу Москва-Архангельск в городе Вологде </t>
  </si>
  <si>
    <t>«Приложение № 1 к муниципальной целевой программе «Строительство автомобильных дорог на территории муниципального образования «Город Вологда» на 2011 - 2018 годы»</t>
  </si>
  <si>
    <t>«Город Вологда» на 2011 - 2018 годы»</t>
  </si>
  <si>
    <t>Общий объем финансирования мероприятий Программы, включая разработку проектно-сметной документации</t>
  </si>
  <si>
    <t xml:space="preserve">*      Объемы финансирования программных мероприятий за счет бюджета города Вологды подлежат ежегодному уточнению и корректировке в соответствии  с возможностями бюджета города, а также в случае предоставления субсидий (субвенций) бюджету города Вологды из бюджетов других уровней на реализацию мероприятий, предусмотренных Программой. Объемы финансирования программных мероприятий учитывают расходы на разработку проектной, сметной документации, строительный контроль, авторский, технический надзор, экспертизу проектной документации, удорожание стоимости строительства (в соответствии с разделом 4 Программы) и подлежат корректировке после разработки проектно-сметной документации.                                                                                                                                                                                                                                                                                                                                                                                                                                                                                                                                                                                                                                   </t>
  </si>
  <si>
    <t xml:space="preserve">         Привлечение  денежных средств из областного бюджета на реализацию мероприятий Программы осуществляется:
- в виде субсидии из Дорожного фонда Вологодской области в рамках постановления  Вологодской области от 16 мая 2012 года № 449 «Об утверждении Правил предоставления и расходования субсидий местным бюджетам за счет бюджетных ассигнований Дорожного фонда Вологодской области» (с последующими изменениями);
- в виде субвенции на осуществление функций административного центра Вологодской области в рамках закона Вологодской области от  6 мая 1996 года № 77-ОЗ «О статусе административного центра Вологодской области» (с последующими изменениями).».   </t>
  </si>
  <si>
    <t xml:space="preserve">Приложение № 2         </t>
  </si>
  <si>
    <t xml:space="preserve">                                                 ».</t>
  </si>
  <si>
    <t xml:space="preserve"> от 08.11.2012            № 6543</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</si>
</sst>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_-* #,##0.0_р_._-;\-* #,##0.0_р_._-;_-* &quot;-&quot;??_р_._-;_-@_-"/>
    <numFmt numFmtId="169" formatCode="0.0"/>
    <numFmt numFmtId="170" formatCode="_-* #,##0.0_р_._-;\-* #,##0.0_р_._-;_-* &quot;-&quot;?_р_._-;_-@_-"/>
    <numFmt numFmtId="171" formatCode="_-* #,##0_р_._-;\-* #,##0_р_._-;_-* &quot;-&quot;??_р_._-;_-@_-"/>
    <numFmt numFmtId="172" formatCode="0.000"/>
    <numFmt numFmtId="173" formatCode="#,##0.000"/>
    <numFmt numFmtId="174" formatCode="#,##0.0"/>
    <numFmt numFmtId="175" formatCode="[$-FC19]d\ mmmm\ yyyy\ &quot;г.&quot;"/>
    <numFmt numFmtId="176" formatCode="#,##0.00&quot;р.&quot;"/>
  </numFmts>
  <fonts count="30">
    <font>
      <sz val="10"/>
      <name val="Arial Cyr"/>
      <family val="0"/>
    </font>
    <font>
      <sz val="10"/>
      <name val="Times New Roman"/>
      <family val="1"/>
    </font>
    <font>
      <sz val="13"/>
      <name val="Times New Roman"/>
      <family val="1"/>
    </font>
    <font>
      <sz val="8"/>
      <name val="Times New Roman"/>
      <family val="1"/>
    </font>
    <font>
      <b/>
      <sz val="13"/>
      <name val="Times New Roman"/>
      <family val="1"/>
    </font>
    <font>
      <sz val="7"/>
      <name val="Times New Roman"/>
      <family val="1"/>
    </font>
    <font>
      <sz val="12"/>
      <name val="Times New Roman"/>
      <family val="1"/>
    </font>
    <font>
      <sz val="9"/>
      <name val="Times New Roman"/>
      <family val="1"/>
    </font>
    <font>
      <b/>
      <sz val="9"/>
      <name val="Times New Roman"/>
      <family val="1"/>
    </font>
    <font>
      <sz val="8"/>
      <color indexed="9"/>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Arial Cyr"/>
      <family val="0"/>
    </font>
    <font>
      <u val="single"/>
      <sz val="10"/>
      <color indexed="36"/>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style="thin"/>
      <right style="medium"/>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29"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103">
    <xf numFmtId="0" fontId="0" fillId="0" borderId="0" xfId="0" applyAlignment="1">
      <alignment/>
    </xf>
    <xf numFmtId="168" fontId="2" fillId="0" borderId="10" xfId="60" applyNumberFormat="1" applyFont="1" applyBorder="1" applyAlignment="1">
      <alignment horizontal="center" vertical="center" wrapText="1"/>
    </xf>
    <xf numFmtId="49" fontId="2" fillId="0" borderId="10" xfId="60" applyNumberFormat="1" applyFont="1" applyBorder="1" applyAlignment="1">
      <alignment horizontal="center" vertical="center" wrapText="1"/>
    </xf>
    <xf numFmtId="168" fontId="2" fillId="0" borderId="10" xfId="60" applyNumberFormat="1" applyFont="1" applyBorder="1" applyAlignment="1">
      <alignment horizontal="left" vertical="center" wrapText="1"/>
    </xf>
    <xf numFmtId="168" fontId="2" fillId="0" borderId="11" xfId="60" applyNumberFormat="1" applyFont="1" applyBorder="1" applyAlignment="1">
      <alignment horizontal="left" vertical="center" wrapText="1"/>
    </xf>
    <xf numFmtId="168" fontId="2" fillId="0" borderId="12" xfId="60" applyNumberFormat="1" applyFont="1" applyBorder="1" applyAlignment="1">
      <alignment horizontal="left" vertical="center" wrapText="1"/>
    </xf>
    <xf numFmtId="168" fontId="2" fillId="0" borderId="13" xfId="60" applyNumberFormat="1" applyFont="1" applyBorder="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5"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168" fontId="1" fillId="0" borderId="0" xfId="60" applyNumberFormat="1" applyFont="1" applyFill="1" applyAlignment="1">
      <alignment horizontal="center" vertical="center" wrapText="1"/>
    </xf>
    <xf numFmtId="0" fontId="2" fillId="0" borderId="0" xfId="0" applyFont="1" applyFill="1" applyAlignment="1">
      <alignment/>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indent="2"/>
    </xf>
    <xf numFmtId="0" fontId="7" fillId="0" borderId="10" xfId="0" applyFont="1" applyFill="1" applyBorder="1" applyAlignment="1">
      <alignment horizontal="center"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14" xfId="0" applyFont="1" applyFill="1" applyBorder="1" applyAlignment="1">
      <alignment horizontal="center" vertical="center" wrapText="1"/>
    </xf>
    <xf numFmtId="168" fontId="7" fillId="0" borderId="16" xfId="60" applyNumberFormat="1" applyFont="1" applyFill="1" applyBorder="1" applyAlignment="1">
      <alignment horizontal="center" vertical="center" wrapText="1"/>
    </xf>
    <xf numFmtId="168" fontId="7" fillId="0" borderId="17" xfId="6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168" fontId="7" fillId="0" borderId="10" xfId="60" applyNumberFormat="1" applyFont="1" applyFill="1" applyBorder="1" applyAlignment="1">
      <alignment horizontal="center" vertical="center" wrapText="1"/>
    </xf>
    <xf numFmtId="168" fontId="8" fillId="0" borderId="10" xfId="60" applyNumberFormat="1" applyFont="1" applyFill="1" applyBorder="1" applyAlignment="1">
      <alignment horizontal="center" vertical="center" wrapText="1"/>
    </xf>
    <xf numFmtId="168" fontId="7" fillId="0" borderId="12" xfId="60" applyNumberFormat="1" applyFont="1" applyFill="1" applyBorder="1" applyAlignment="1">
      <alignment horizontal="center" vertical="center" wrapText="1"/>
    </xf>
    <xf numFmtId="168" fontId="8" fillId="0" borderId="18" xfId="60" applyNumberFormat="1" applyFont="1" applyFill="1" applyBorder="1" applyAlignment="1">
      <alignment horizontal="center" vertical="center" wrapText="1"/>
    </xf>
    <xf numFmtId="168" fontId="7" fillId="0" borderId="18" xfId="6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1" fontId="7" fillId="0" borderId="10" xfId="60" applyNumberFormat="1" applyFont="1" applyFill="1" applyBorder="1" applyAlignment="1">
      <alignment horizontal="center" vertical="center" wrapText="1"/>
    </xf>
    <xf numFmtId="168" fontId="7" fillId="0" borderId="11" xfId="60" applyNumberFormat="1" applyFont="1" applyFill="1" applyBorder="1" applyAlignment="1">
      <alignment horizontal="center" vertical="center" wrapText="1"/>
    </xf>
    <xf numFmtId="168" fontId="7" fillId="0" borderId="19" xfId="6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7" fillId="0" borderId="11" xfId="0" applyFont="1" applyFill="1" applyBorder="1" applyAlignment="1">
      <alignment horizontal="center" vertical="center" wrapText="1"/>
    </xf>
    <xf numFmtId="168" fontId="7" fillId="0" borderId="15" xfId="60" applyNumberFormat="1" applyFont="1" applyFill="1" applyBorder="1" applyAlignment="1">
      <alignment horizontal="center" vertical="center" wrapText="1"/>
    </xf>
    <xf numFmtId="168" fontId="8" fillId="0" borderId="15" xfId="60" applyNumberFormat="1" applyFont="1" applyFill="1" applyBorder="1" applyAlignment="1">
      <alignment horizontal="center" vertical="center" wrapText="1"/>
    </xf>
    <xf numFmtId="0" fontId="7" fillId="0" borderId="20" xfId="0" applyFont="1" applyFill="1" applyBorder="1" applyAlignment="1">
      <alignment horizontal="center" vertical="center" wrapText="1"/>
    </xf>
    <xf numFmtId="168" fontId="7" fillId="0" borderId="21" xfId="6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Alignment="1">
      <alignment horizontal="justify" vertical="top" wrapText="1"/>
    </xf>
    <xf numFmtId="171" fontId="7" fillId="0" borderId="10" xfId="60" applyNumberFormat="1" applyFont="1" applyFill="1" applyBorder="1" applyAlignment="1">
      <alignment horizontal="center" vertical="center" wrapText="1"/>
    </xf>
    <xf numFmtId="0" fontId="7" fillId="0" borderId="10" xfId="0" applyFont="1" applyFill="1" applyBorder="1" applyAlignment="1">
      <alignment vertical="center" wrapText="1"/>
    </xf>
    <xf numFmtId="170" fontId="9" fillId="0" borderId="0" xfId="0" applyNumberFormat="1" applyFont="1" applyFill="1" applyAlignment="1">
      <alignment horizontal="center" vertical="center" wrapText="1"/>
    </xf>
    <xf numFmtId="168" fontId="4" fillId="0" borderId="0" xfId="60" applyNumberFormat="1" applyFont="1" applyBorder="1" applyAlignment="1">
      <alignment horizontal="center" vertical="center" wrapText="1"/>
    </xf>
    <xf numFmtId="168" fontId="2" fillId="0" borderId="0" xfId="60" applyNumberFormat="1" applyFont="1" applyBorder="1" applyAlignment="1">
      <alignment horizontal="center" vertical="center" wrapText="1"/>
    </xf>
    <xf numFmtId="0" fontId="1" fillId="0" borderId="0" xfId="0" applyFont="1" applyFill="1" applyAlignment="1">
      <alignment horizontal="right" vertical="center" wrapText="1"/>
    </xf>
    <xf numFmtId="168" fontId="2" fillId="0" borderId="0" xfId="60" applyNumberFormat="1" applyFont="1" applyAlignment="1">
      <alignment vertical="center"/>
    </xf>
    <xf numFmtId="168" fontId="2" fillId="0" borderId="0" xfId="60" applyNumberFormat="1" applyFont="1" applyAlignment="1">
      <alignment horizontal="center" vertical="center" wrapText="1"/>
    </xf>
    <xf numFmtId="168" fontId="2" fillId="0" borderId="0" xfId="60" applyNumberFormat="1" applyFont="1" applyBorder="1" applyAlignment="1">
      <alignment horizontal="left" vertical="center" wrapText="1"/>
    </xf>
    <xf numFmtId="168" fontId="2" fillId="0" borderId="0" xfId="60" applyNumberFormat="1" applyFont="1" applyBorder="1" applyAlignment="1">
      <alignment horizontal="right" vertical="center" wrapText="1"/>
    </xf>
    <xf numFmtId="168" fontId="7" fillId="0" borderId="20" xfId="60" applyNumberFormat="1" applyFont="1" applyFill="1" applyBorder="1" applyAlignment="1">
      <alignment horizontal="center" vertical="center" wrapText="1"/>
    </xf>
    <xf numFmtId="174" fontId="7" fillId="0" borderId="10" xfId="60" applyNumberFormat="1" applyFont="1" applyFill="1" applyBorder="1" applyAlignment="1">
      <alignment horizontal="center" vertical="center" wrapText="1"/>
    </xf>
    <xf numFmtId="174" fontId="1" fillId="0" borderId="10" xfId="0" applyNumberFormat="1" applyFont="1" applyFill="1" applyBorder="1" applyAlignment="1">
      <alignment horizontal="center" vertical="center" wrapText="1"/>
    </xf>
    <xf numFmtId="174" fontId="1" fillId="0" borderId="10" xfId="60" applyNumberFormat="1" applyFont="1" applyFill="1" applyBorder="1" applyAlignment="1">
      <alignment horizontal="center" vertical="center" wrapText="1"/>
    </xf>
    <xf numFmtId="0" fontId="2" fillId="0" borderId="0" xfId="0" applyFont="1" applyFill="1" applyAlignment="1">
      <alignment vertical="center"/>
    </xf>
    <xf numFmtId="3" fontId="7" fillId="0" borderId="10" xfId="60" applyNumberFormat="1" applyFont="1" applyFill="1" applyBorder="1" applyAlignment="1">
      <alignment horizontal="center" vertical="center" wrapText="1"/>
    </xf>
    <xf numFmtId="174" fontId="7" fillId="0" borderId="1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168" fontId="7" fillId="0" borderId="10" xfId="60" applyNumberFormat="1" applyFont="1" applyFill="1" applyBorder="1" applyAlignment="1">
      <alignment horizontal="left" vertical="center" wrapText="1"/>
    </xf>
    <xf numFmtId="3" fontId="7" fillId="0" borderId="10" xfId="0" applyNumberFormat="1" applyFont="1" applyFill="1" applyBorder="1" applyAlignment="1">
      <alignment horizontal="center" vertical="center" wrapText="1"/>
    </xf>
    <xf numFmtId="169" fontId="7" fillId="0" borderId="11" xfId="60" applyNumberFormat="1" applyFont="1" applyBorder="1" applyAlignment="1">
      <alignment horizontal="center" vertical="center" wrapText="1"/>
    </xf>
    <xf numFmtId="176" fontId="2" fillId="0" borderId="0" xfId="60" applyNumberFormat="1" applyFont="1" applyAlignment="1">
      <alignment vertical="center" wrapText="1"/>
    </xf>
    <xf numFmtId="176" fontId="2" fillId="0" borderId="0" xfId="60" applyNumberFormat="1" applyFont="1" applyAlignment="1">
      <alignment horizontal="center" vertical="center" wrapText="1"/>
    </xf>
    <xf numFmtId="168" fontId="2" fillId="0" borderId="0" xfId="60" applyNumberFormat="1" applyFont="1" applyAlignment="1">
      <alignment vertical="center" wrapText="1"/>
    </xf>
    <xf numFmtId="168" fontId="7" fillId="0" borderId="11" xfId="60" applyNumberFormat="1" applyFont="1" applyBorder="1" applyAlignment="1">
      <alignment horizontal="center" vertical="center" wrapText="1"/>
    </xf>
    <xf numFmtId="168" fontId="7" fillId="0" borderId="13" xfId="60" applyNumberFormat="1" applyFont="1" applyBorder="1" applyAlignment="1">
      <alignment horizontal="center" vertical="center" wrapText="1"/>
    </xf>
    <xf numFmtId="168" fontId="7" fillId="0" borderId="12" xfId="60" applyNumberFormat="1" applyFont="1" applyBorder="1" applyAlignment="1">
      <alignment vertical="center" wrapText="1"/>
    </xf>
    <xf numFmtId="168" fontId="7" fillId="0" borderId="22" xfId="60" applyNumberFormat="1" applyFont="1" applyBorder="1" applyAlignment="1">
      <alignment vertical="center" wrapText="1"/>
    </xf>
    <xf numFmtId="168" fontId="7" fillId="0" borderId="22" xfId="60" applyNumberFormat="1" applyFont="1" applyBorder="1" applyAlignment="1">
      <alignment horizontal="center" vertical="center" wrapText="1"/>
    </xf>
    <xf numFmtId="168" fontId="7" fillId="0" borderId="12" xfId="60" applyNumberFormat="1" applyFont="1" applyBorder="1" applyAlignment="1">
      <alignment horizontal="center" vertical="center" wrapText="1"/>
    </xf>
    <xf numFmtId="168" fontId="7" fillId="0" borderId="10" xfId="60" applyNumberFormat="1" applyFont="1" applyBorder="1" applyAlignment="1">
      <alignment vertical="center" wrapText="1"/>
    </xf>
    <xf numFmtId="168" fontId="7" fillId="0" borderId="10" xfId="60" applyNumberFormat="1"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12" xfId="0" applyFont="1" applyFill="1" applyBorder="1" applyAlignment="1">
      <alignment horizontal="left" vertical="center" wrapText="1"/>
    </xf>
    <xf numFmtId="49" fontId="7" fillId="0" borderId="11"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43" fontId="7" fillId="0" borderId="11" xfId="60" applyFont="1" applyFill="1" applyBorder="1" applyAlignment="1">
      <alignment horizontal="center" vertical="center" wrapText="1"/>
    </xf>
    <xf numFmtId="43" fontId="7" fillId="0" borderId="23" xfId="60" applyFont="1" applyFill="1" applyBorder="1" applyAlignment="1">
      <alignment horizontal="center" vertical="center" wrapText="1"/>
    </xf>
    <xf numFmtId="43" fontId="7" fillId="0" borderId="12" xfId="6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justify" vertical="top" wrapText="1"/>
    </xf>
    <xf numFmtId="0" fontId="2" fillId="0" borderId="0" xfId="0" applyNumberFormat="1" applyFont="1" applyFill="1" applyAlignment="1">
      <alignment horizontal="left" vertical="center" wrapText="1"/>
    </xf>
    <xf numFmtId="0" fontId="10" fillId="0" borderId="0" xfId="0" applyFont="1" applyFill="1" applyAlignment="1">
      <alignment horizontal="left" vertical="center" wrapText="1"/>
    </xf>
    <xf numFmtId="168" fontId="6" fillId="0" borderId="0" xfId="60" applyNumberFormat="1" applyFont="1" applyFill="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top" wrapText="1"/>
    </xf>
    <xf numFmtId="168" fontId="2" fillId="0" borderId="10" xfId="60" applyNumberFormat="1" applyFont="1" applyBorder="1" applyAlignment="1">
      <alignment horizontal="center" vertical="center" wrapText="1"/>
    </xf>
    <xf numFmtId="168" fontId="2" fillId="0" borderId="11" xfId="60" applyNumberFormat="1" applyFont="1" applyBorder="1" applyAlignment="1">
      <alignment horizontal="center" vertical="center" wrapText="1"/>
    </xf>
    <xf numFmtId="168" fontId="2" fillId="0" borderId="12" xfId="60" applyNumberFormat="1" applyFont="1" applyBorder="1" applyAlignment="1">
      <alignment horizontal="center" vertical="center" wrapText="1"/>
    </xf>
    <xf numFmtId="168" fontId="2" fillId="0" borderId="0" xfId="60" applyNumberFormat="1" applyFont="1" applyAlignment="1">
      <alignment horizontal="center" vertical="center" wrapText="1"/>
    </xf>
    <xf numFmtId="168" fontId="4" fillId="0" borderId="0" xfId="60" applyNumberFormat="1" applyFont="1" applyBorder="1" applyAlignment="1">
      <alignment horizontal="center" vertical="center" wrapText="1"/>
    </xf>
    <xf numFmtId="176" fontId="2" fillId="0" borderId="0" xfId="60" applyNumberFormat="1"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82"/>
  <sheetViews>
    <sheetView tabSelected="1" view="pageLayout" zoomScale="90" zoomScaleNormal="90" zoomScaleSheetLayoutView="100" zoomScalePageLayoutView="90" workbookViewId="0" topLeftCell="A1">
      <selection activeCell="V4" sqref="V4"/>
    </sheetView>
  </sheetViews>
  <sheetFormatPr defaultColWidth="9.00390625" defaultRowHeight="12.75"/>
  <cols>
    <col min="1" max="1" width="4.625" style="7" customWidth="1"/>
    <col min="2" max="2" width="23.75390625" style="8" customWidth="1"/>
    <col min="3" max="3" width="10.00390625" style="8" customWidth="1"/>
    <col min="4" max="4" width="16.75390625" style="8" customWidth="1"/>
    <col min="5" max="5" width="10.125" style="8" customWidth="1"/>
    <col min="6" max="6" width="9.00390625" style="7" customWidth="1"/>
    <col min="7" max="7" width="10.875" style="7" customWidth="1"/>
    <col min="8" max="8" width="9.625" style="7" bestFit="1" customWidth="1"/>
    <col min="9" max="9" width="10.25390625" style="7" bestFit="1" customWidth="1"/>
    <col min="10" max="10" width="10.00390625" style="7" customWidth="1"/>
    <col min="11" max="11" width="9.625" style="7" customWidth="1"/>
    <col min="12" max="12" width="10.25390625" style="7" bestFit="1" customWidth="1"/>
    <col min="13" max="13" width="9.375" style="7" customWidth="1"/>
    <col min="14" max="14" width="10.25390625" style="7" hidden="1" customWidth="1"/>
    <col min="15" max="15" width="9.625" style="7" hidden="1" customWidth="1"/>
    <col min="16" max="16" width="11.75390625" style="7" customWidth="1"/>
    <col min="17" max="18" width="12.25390625" style="7" hidden="1" customWidth="1"/>
    <col min="19" max="19" width="10.75390625" style="7" hidden="1" customWidth="1"/>
    <col min="20" max="20" width="3.25390625" style="7" hidden="1" customWidth="1"/>
    <col min="21" max="16384" width="9.125" style="7" customWidth="1"/>
  </cols>
  <sheetData>
    <row r="1" spans="9:20" ht="25.5" customHeight="1">
      <c r="I1" s="92" t="s">
        <v>23</v>
      </c>
      <c r="J1" s="92"/>
      <c r="K1" s="92"/>
      <c r="L1" s="92"/>
      <c r="M1" s="92"/>
      <c r="N1" s="92"/>
      <c r="O1" s="92"/>
      <c r="P1" s="92"/>
      <c r="Q1" s="92"/>
      <c r="R1" s="92"/>
      <c r="S1" s="92"/>
      <c r="T1" s="92"/>
    </row>
    <row r="2" spans="9:20" ht="19.5" customHeight="1">
      <c r="I2" s="92" t="s">
        <v>65</v>
      </c>
      <c r="J2" s="92"/>
      <c r="K2" s="92"/>
      <c r="L2" s="92"/>
      <c r="M2" s="92"/>
      <c r="N2" s="92"/>
      <c r="O2" s="92"/>
      <c r="P2" s="92"/>
      <c r="Q2" s="92"/>
      <c r="R2" s="92"/>
      <c r="S2" s="92"/>
      <c r="T2" s="92"/>
    </row>
    <row r="3" spans="9:20" ht="17.25" customHeight="1">
      <c r="I3" s="92" t="s">
        <v>86</v>
      </c>
      <c r="J3" s="92"/>
      <c r="K3" s="92"/>
      <c r="L3" s="92"/>
      <c r="M3" s="92"/>
      <c r="N3" s="92"/>
      <c r="O3" s="92"/>
      <c r="P3" s="92"/>
      <c r="Q3" s="92"/>
      <c r="R3" s="92"/>
      <c r="S3" s="92"/>
      <c r="T3" s="92"/>
    </row>
    <row r="4" spans="9:20" ht="73.5" customHeight="1">
      <c r="I4" s="92" t="s">
        <v>79</v>
      </c>
      <c r="J4" s="92"/>
      <c r="K4" s="92"/>
      <c r="L4" s="92"/>
      <c r="M4" s="92"/>
      <c r="N4" s="92"/>
      <c r="O4" s="92"/>
      <c r="P4" s="92"/>
      <c r="Q4" s="92"/>
      <c r="R4" s="92"/>
      <c r="S4" s="92"/>
      <c r="T4" s="92"/>
    </row>
    <row r="5" spans="14:19" ht="9" customHeight="1" hidden="1">
      <c r="N5" s="96"/>
      <c r="O5" s="96"/>
      <c r="P5" s="96"/>
      <c r="Q5" s="96"/>
      <c r="R5" s="96"/>
      <c r="S5" s="96"/>
    </row>
    <row r="6" spans="1:20" ht="25.5" customHeight="1">
      <c r="A6" s="95" t="s">
        <v>39</v>
      </c>
      <c r="B6" s="95"/>
      <c r="C6" s="95"/>
      <c r="D6" s="95"/>
      <c r="E6" s="95"/>
      <c r="F6" s="95"/>
      <c r="G6" s="95"/>
      <c r="H6" s="95"/>
      <c r="I6" s="95"/>
      <c r="J6" s="95"/>
      <c r="K6" s="95"/>
      <c r="L6" s="95"/>
      <c r="M6" s="95"/>
      <c r="N6" s="95"/>
      <c r="O6" s="95"/>
      <c r="P6" s="95"/>
      <c r="Q6" s="56"/>
      <c r="R6" s="56"/>
      <c r="S6" s="56"/>
      <c r="T6" s="56"/>
    </row>
    <row r="7" ht="19.5" customHeight="1"/>
    <row r="8" spans="1:20" s="9" customFormat="1" ht="22.5" customHeight="1">
      <c r="A8" s="74" t="s">
        <v>0</v>
      </c>
      <c r="B8" s="74" t="s">
        <v>30</v>
      </c>
      <c r="C8" s="85" t="s">
        <v>50</v>
      </c>
      <c r="D8" s="85" t="s">
        <v>31</v>
      </c>
      <c r="E8" s="85" t="s">
        <v>40</v>
      </c>
      <c r="F8" s="82" t="s">
        <v>63</v>
      </c>
      <c r="G8" s="83"/>
      <c r="H8" s="83"/>
      <c r="I8" s="83"/>
      <c r="J8" s="83"/>
      <c r="K8" s="83"/>
      <c r="L8" s="83"/>
      <c r="M8" s="83"/>
      <c r="N8" s="83"/>
      <c r="O8" s="83"/>
      <c r="P8" s="84"/>
      <c r="Q8" s="17"/>
      <c r="R8" s="17"/>
      <c r="S8" s="17"/>
      <c r="T8" s="18"/>
    </row>
    <row r="9" spans="1:20" s="9" customFormat="1" ht="22.5" customHeight="1">
      <c r="A9" s="75"/>
      <c r="B9" s="75"/>
      <c r="C9" s="86"/>
      <c r="D9" s="86"/>
      <c r="E9" s="86"/>
      <c r="F9" s="74">
        <v>2011</v>
      </c>
      <c r="G9" s="74">
        <v>2012</v>
      </c>
      <c r="H9" s="74">
        <v>2013</v>
      </c>
      <c r="I9" s="74">
        <v>2014</v>
      </c>
      <c r="J9" s="74">
        <v>2015</v>
      </c>
      <c r="K9" s="74">
        <v>2016</v>
      </c>
      <c r="L9" s="74">
        <v>2017</v>
      </c>
      <c r="M9" s="74">
        <v>2018</v>
      </c>
      <c r="N9" s="74">
        <v>2019</v>
      </c>
      <c r="O9" s="74">
        <v>2020</v>
      </c>
      <c r="P9" s="74" t="s">
        <v>64</v>
      </c>
      <c r="Q9" s="19"/>
      <c r="R9" s="93" t="s">
        <v>4</v>
      </c>
      <c r="S9" s="93"/>
      <c r="T9" s="94"/>
    </row>
    <row r="10" spans="1:20" s="9" customFormat="1" ht="27.75" customHeight="1">
      <c r="A10" s="76"/>
      <c r="B10" s="76"/>
      <c r="C10" s="87"/>
      <c r="D10" s="87"/>
      <c r="E10" s="87"/>
      <c r="F10" s="76"/>
      <c r="G10" s="76"/>
      <c r="H10" s="76"/>
      <c r="I10" s="76"/>
      <c r="J10" s="76"/>
      <c r="K10" s="76"/>
      <c r="L10" s="76"/>
      <c r="M10" s="76"/>
      <c r="N10" s="76"/>
      <c r="O10" s="76"/>
      <c r="P10" s="76"/>
      <c r="Q10" s="38"/>
      <c r="R10" s="38" t="s">
        <v>41</v>
      </c>
      <c r="S10" s="35" t="s">
        <v>43</v>
      </c>
      <c r="T10" s="35" t="s">
        <v>42</v>
      </c>
    </row>
    <row r="11" spans="1:20" s="40" customFormat="1" ht="21.75" customHeight="1">
      <c r="A11" s="10">
        <v>1</v>
      </c>
      <c r="B11" s="10">
        <v>2</v>
      </c>
      <c r="C11" s="10">
        <v>3</v>
      </c>
      <c r="D11" s="10">
        <v>4</v>
      </c>
      <c r="E11" s="10">
        <v>5</v>
      </c>
      <c r="F11" s="10">
        <v>6</v>
      </c>
      <c r="G11" s="10">
        <v>7</v>
      </c>
      <c r="H11" s="10">
        <v>8</v>
      </c>
      <c r="I11" s="10">
        <v>9</v>
      </c>
      <c r="J11" s="10">
        <v>10</v>
      </c>
      <c r="K11" s="10">
        <v>11</v>
      </c>
      <c r="L11" s="10">
        <v>12</v>
      </c>
      <c r="M11" s="10">
        <v>13</v>
      </c>
      <c r="N11" s="10">
        <v>14</v>
      </c>
      <c r="O11" s="10">
        <v>15</v>
      </c>
      <c r="P11" s="10">
        <v>14</v>
      </c>
      <c r="R11" s="40">
        <v>17</v>
      </c>
      <c r="S11" s="40">
        <v>18</v>
      </c>
      <c r="T11" s="40">
        <v>19</v>
      </c>
    </row>
    <row r="12" spans="1:20" ht="26.25" customHeight="1">
      <c r="A12" s="74">
        <v>1</v>
      </c>
      <c r="B12" s="77" t="s">
        <v>77</v>
      </c>
      <c r="C12" s="74"/>
      <c r="D12" s="28" t="s">
        <v>28</v>
      </c>
      <c r="E12" s="29" t="s">
        <v>33</v>
      </c>
      <c r="F12" s="30"/>
      <c r="G12" s="30"/>
      <c r="H12" s="23"/>
      <c r="I12" s="23"/>
      <c r="J12" s="23"/>
      <c r="K12" s="23"/>
      <c r="L12" s="60">
        <v>1</v>
      </c>
      <c r="M12" s="23"/>
      <c r="N12" s="42">
        <v>1</v>
      </c>
      <c r="O12" s="23"/>
      <c r="P12" s="30"/>
      <c r="Q12" s="25">
        <f>SUM(R12:T12)</f>
        <v>0</v>
      </c>
      <c r="R12" s="25"/>
      <c r="S12" s="25"/>
      <c r="T12" s="39"/>
    </row>
    <row r="13" spans="1:20" ht="46.5" customHeight="1">
      <c r="A13" s="75"/>
      <c r="B13" s="78"/>
      <c r="C13" s="75"/>
      <c r="D13" s="22" t="s">
        <v>29</v>
      </c>
      <c r="E13" s="16" t="s">
        <v>3</v>
      </c>
      <c r="F13" s="53">
        <f aca="true" t="shared" si="0" ref="F13:N13">SUM(F14:F16)</f>
        <v>32896.4</v>
      </c>
      <c r="G13" s="53">
        <f t="shared" si="0"/>
        <v>72090.9</v>
      </c>
      <c r="H13" s="53">
        <f>H14+H15</f>
        <v>366529.9</v>
      </c>
      <c r="I13" s="53">
        <f t="shared" si="0"/>
        <v>10000</v>
      </c>
      <c r="J13" s="53">
        <f t="shared" si="0"/>
        <v>10000</v>
      </c>
      <c r="K13" s="53">
        <f t="shared" si="0"/>
        <v>450000</v>
      </c>
      <c r="L13" s="53">
        <f t="shared" si="0"/>
        <v>450000</v>
      </c>
      <c r="M13" s="53">
        <v>0</v>
      </c>
      <c r="N13" s="53">
        <f t="shared" si="0"/>
        <v>0</v>
      </c>
      <c r="O13" s="53">
        <v>0</v>
      </c>
      <c r="P13" s="53">
        <f>SUM(F13:O13)</f>
        <v>1391517.2</v>
      </c>
      <c r="Q13" s="23">
        <f>SUM(Q14:Q16)</f>
        <v>0</v>
      </c>
      <c r="R13" s="23">
        <f>SUM(R14:R16)</f>
        <v>993029.8</v>
      </c>
      <c r="S13" s="23">
        <f>SUM(S14:S16)</f>
        <v>7058.2</v>
      </c>
      <c r="T13" s="23">
        <f>SUM(T14:T16)</f>
        <v>0</v>
      </c>
    </row>
    <row r="14" spans="1:20" ht="59.25" customHeight="1">
      <c r="A14" s="75"/>
      <c r="B14" s="78"/>
      <c r="C14" s="75"/>
      <c r="D14" s="22" t="s">
        <v>48</v>
      </c>
      <c r="E14" s="16" t="s">
        <v>3</v>
      </c>
      <c r="F14" s="53">
        <f>SUM(F22,F25,F28,F31,F32)</f>
        <v>25838.2</v>
      </c>
      <c r="G14" s="53">
        <f>SUM(G22,G25,G28,G31,G32)</f>
        <v>30661.7</v>
      </c>
      <c r="H14" s="53">
        <f>H31+H32</f>
        <v>16529.9</v>
      </c>
      <c r="I14" s="53">
        <f>SUM(I22,I25,I28,I31,I32)</f>
        <v>10000</v>
      </c>
      <c r="J14" s="53">
        <f>SUM(J22,J25,J28,J31,J32)</f>
        <v>10000</v>
      </c>
      <c r="K14" s="53">
        <v>450000</v>
      </c>
      <c r="L14" s="53">
        <v>450000</v>
      </c>
      <c r="M14" s="53">
        <v>0</v>
      </c>
      <c r="N14" s="53">
        <f>N27</f>
        <v>0</v>
      </c>
      <c r="O14" s="53">
        <v>0</v>
      </c>
      <c r="P14" s="53">
        <f>SUM(F14:O14)</f>
        <v>993029.8</v>
      </c>
      <c r="Q14" s="25"/>
      <c r="R14" s="23">
        <f>SUM(F14:O14)</f>
        <v>993029.8</v>
      </c>
      <c r="S14" s="23">
        <v>0</v>
      </c>
      <c r="T14" s="27">
        <v>0</v>
      </c>
    </row>
    <row r="15" spans="1:20" ht="68.25" customHeight="1">
      <c r="A15" s="75"/>
      <c r="B15" s="78"/>
      <c r="C15" s="75"/>
      <c r="D15" s="22" t="s">
        <v>51</v>
      </c>
      <c r="E15" s="16" t="s">
        <v>3</v>
      </c>
      <c r="F15" s="53">
        <v>0</v>
      </c>
      <c r="G15" s="53">
        <f>SUM(G29)</f>
        <v>41429.2</v>
      </c>
      <c r="H15" s="58">
        <v>350000</v>
      </c>
      <c r="I15" s="53">
        <v>0</v>
      </c>
      <c r="J15" s="53">
        <v>0</v>
      </c>
      <c r="K15" s="53">
        <v>0</v>
      </c>
      <c r="L15" s="53">
        <v>0</v>
      </c>
      <c r="M15" s="53">
        <v>0</v>
      </c>
      <c r="N15" s="53"/>
      <c r="O15" s="53"/>
      <c r="P15" s="53">
        <f>SUM(F15:O15)</f>
        <v>391429.2</v>
      </c>
      <c r="Q15" s="25"/>
      <c r="R15" s="23">
        <v>0</v>
      </c>
      <c r="S15" s="23">
        <v>7058.2</v>
      </c>
      <c r="T15" s="27">
        <v>0</v>
      </c>
    </row>
    <row r="16" spans="1:20" ht="77.25" customHeight="1">
      <c r="A16" s="76"/>
      <c r="B16" s="79"/>
      <c r="C16" s="76"/>
      <c r="D16" s="22" t="s">
        <v>49</v>
      </c>
      <c r="E16" s="16" t="s">
        <v>3</v>
      </c>
      <c r="F16" s="53">
        <f>SUM(F19)</f>
        <v>7058.2</v>
      </c>
      <c r="G16" s="53">
        <v>0</v>
      </c>
      <c r="H16" s="53">
        <v>0</v>
      </c>
      <c r="I16" s="53">
        <v>0</v>
      </c>
      <c r="J16" s="53">
        <v>0</v>
      </c>
      <c r="K16" s="53">
        <v>0</v>
      </c>
      <c r="L16" s="53">
        <v>0</v>
      </c>
      <c r="M16" s="53">
        <v>0</v>
      </c>
      <c r="N16" s="53"/>
      <c r="O16" s="53"/>
      <c r="P16" s="53">
        <f>SUM(F16:O16)</f>
        <v>7058.2</v>
      </c>
      <c r="Q16" s="25"/>
      <c r="R16" s="23"/>
      <c r="S16" s="23"/>
      <c r="T16" s="27"/>
    </row>
    <row r="17" spans="1:20" ht="34.5" customHeight="1">
      <c r="A17" s="74" t="s">
        <v>24</v>
      </c>
      <c r="B17" s="77" t="s">
        <v>53</v>
      </c>
      <c r="C17" s="74" t="s">
        <v>37</v>
      </c>
      <c r="D17" s="28" t="s">
        <v>45</v>
      </c>
      <c r="E17" s="29" t="s">
        <v>33</v>
      </c>
      <c r="F17" s="53">
        <v>1</v>
      </c>
      <c r="G17" s="53"/>
      <c r="H17" s="53"/>
      <c r="I17" s="53"/>
      <c r="J17" s="53"/>
      <c r="K17" s="53"/>
      <c r="L17" s="53"/>
      <c r="M17" s="53"/>
      <c r="N17" s="53"/>
      <c r="O17" s="53"/>
      <c r="P17" s="53"/>
      <c r="Q17" s="36"/>
      <c r="R17" s="23"/>
      <c r="S17" s="23"/>
      <c r="T17" s="27">
        <f>SUM(T18)</f>
        <v>0</v>
      </c>
    </row>
    <row r="18" spans="1:20" ht="36.75" customHeight="1">
      <c r="A18" s="75"/>
      <c r="B18" s="78"/>
      <c r="C18" s="75"/>
      <c r="D18" s="22" t="s">
        <v>29</v>
      </c>
      <c r="E18" s="16" t="s">
        <v>3</v>
      </c>
      <c r="F18" s="53">
        <f>SUM(F19:F19)</f>
        <v>7058.2</v>
      </c>
      <c r="G18" s="53">
        <v>0</v>
      </c>
      <c r="H18" s="53">
        <v>0</v>
      </c>
      <c r="I18" s="53">
        <v>0</v>
      </c>
      <c r="J18" s="53">
        <v>0</v>
      </c>
      <c r="K18" s="53">
        <v>0</v>
      </c>
      <c r="L18" s="53">
        <v>0</v>
      </c>
      <c r="M18" s="53">
        <v>0</v>
      </c>
      <c r="N18" s="53"/>
      <c r="O18" s="53"/>
      <c r="P18" s="53">
        <f>SUM(F18:O18)</f>
        <v>7058.2</v>
      </c>
      <c r="Q18" s="37"/>
      <c r="R18" s="24">
        <f>SUM(R19:R19)</f>
        <v>0</v>
      </c>
      <c r="S18" s="24">
        <f>SUM(S19:S19)</f>
        <v>7058.2</v>
      </c>
      <c r="T18" s="26">
        <f>SUM(T19:T19)</f>
        <v>0</v>
      </c>
    </row>
    <row r="19" spans="1:20" ht="83.25" customHeight="1">
      <c r="A19" s="76"/>
      <c r="B19" s="79"/>
      <c r="C19" s="76"/>
      <c r="D19" s="22" t="s">
        <v>49</v>
      </c>
      <c r="E19" s="16" t="s">
        <v>3</v>
      </c>
      <c r="F19" s="53">
        <v>7058.2</v>
      </c>
      <c r="G19" s="53">
        <v>0</v>
      </c>
      <c r="H19" s="53">
        <v>0</v>
      </c>
      <c r="I19" s="53">
        <v>0</v>
      </c>
      <c r="J19" s="53">
        <v>0</v>
      </c>
      <c r="K19" s="53">
        <v>0</v>
      </c>
      <c r="L19" s="53">
        <v>0</v>
      </c>
      <c r="M19" s="53">
        <v>0</v>
      </c>
      <c r="N19" s="53"/>
      <c r="O19" s="53"/>
      <c r="P19" s="53">
        <f>SUM(F19:O19)</f>
        <v>7058.2</v>
      </c>
      <c r="Q19" s="36"/>
      <c r="R19" s="23">
        <v>0</v>
      </c>
      <c r="S19" s="23">
        <v>7058.2</v>
      </c>
      <c r="T19" s="27">
        <v>0</v>
      </c>
    </row>
    <row r="20" spans="1:20" ht="44.25" customHeight="1">
      <c r="A20" s="74" t="s">
        <v>25</v>
      </c>
      <c r="B20" s="77" t="s">
        <v>76</v>
      </c>
      <c r="C20" s="74" t="s">
        <v>38</v>
      </c>
      <c r="D20" s="22" t="s">
        <v>28</v>
      </c>
      <c r="E20" s="16" t="s">
        <v>44</v>
      </c>
      <c r="F20" s="54"/>
      <c r="G20" s="57">
        <v>4</v>
      </c>
      <c r="H20" s="53"/>
      <c r="I20" s="53"/>
      <c r="J20" s="53"/>
      <c r="K20" s="53"/>
      <c r="L20" s="53"/>
      <c r="M20" s="53"/>
      <c r="N20" s="53"/>
      <c r="O20" s="53"/>
      <c r="P20" s="53"/>
      <c r="Q20" s="36"/>
      <c r="R20" s="23"/>
      <c r="S20" s="23"/>
      <c r="T20" s="27"/>
    </row>
    <row r="21" spans="1:20" ht="59.25" customHeight="1">
      <c r="A21" s="75"/>
      <c r="B21" s="78"/>
      <c r="C21" s="75"/>
      <c r="D21" s="22" t="s">
        <v>29</v>
      </c>
      <c r="E21" s="16" t="s">
        <v>3</v>
      </c>
      <c r="F21" s="53">
        <v>0</v>
      </c>
      <c r="G21" s="53">
        <f>SUM(G22:G22)</f>
        <v>19240.4</v>
      </c>
      <c r="H21" s="53">
        <v>0</v>
      </c>
      <c r="I21" s="53">
        <v>0</v>
      </c>
      <c r="J21" s="53">
        <v>0</v>
      </c>
      <c r="K21" s="53">
        <v>0</v>
      </c>
      <c r="L21" s="53">
        <v>0</v>
      </c>
      <c r="M21" s="53">
        <v>0</v>
      </c>
      <c r="N21" s="53"/>
      <c r="O21" s="53"/>
      <c r="P21" s="53">
        <f>SUM(F21:O21)</f>
        <v>19240.4</v>
      </c>
      <c r="Q21" s="37"/>
      <c r="R21" s="24">
        <f>SUM(R22:R22)</f>
        <v>19240.4</v>
      </c>
      <c r="S21" s="24">
        <f>SUM(S22:S22)</f>
        <v>0</v>
      </c>
      <c r="T21" s="26">
        <f>SUM(T22:T22)</f>
        <v>0</v>
      </c>
    </row>
    <row r="22" spans="1:20" ht="70.5" customHeight="1">
      <c r="A22" s="76"/>
      <c r="B22" s="79"/>
      <c r="C22" s="76"/>
      <c r="D22" s="22" t="s">
        <v>48</v>
      </c>
      <c r="E22" s="16" t="s">
        <v>3</v>
      </c>
      <c r="F22" s="53">
        <v>0</v>
      </c>
      <c r="G22" s="53">
        <f>19240.4</f>
        <v>19240.4</v>
      </c>
      <c r="H22" s="53">
        <v>0</v>
      </c>
      <c r="I22" s="53">
        <v>0</v>
      </c>
      <c r="J22" s="53">
        <v>0</v>
      </c>
      <c r="K22" s="53">
        <v>0</v>
      </c>
      <c r="L22" s="53">
        <v>0</v>
      </c>
      <c r="M22" s="53">
        <v>0</v>
      </c>
      <c r="N22" s="53"/>
      <c r="O22" s="53"/>
      <c r="P22" s="53">
        <f>SUM(F22:O22)</f>
        <v>19240.4</v>
      </c>
      <c r="Q22" s="36"/>
      <c r="R22" s="23">
        <f>SUM(F22:O22)</f>
        <v>19240.4</v>
      </c>
      <c r="S22" s="23">
        <v>0</v>
      </c>
      <c r="T22" s="27">
        <v>0</v>
      </c>
    </row>
    <row r="23" spans="1:20" ht="43.5" customHeight="1">
      <c r="A23" s="74" t="s">
        <v>26</v>
      </c>
      <c r="B23" s="77" t="s">
        <v>57</v>
      </c>
      <c r="C23" s="74" t="s">
        <v>38</v>
      </c>
      <c r="D23" s="22" t="s">
        <v>28</v>
      </c>
      <c r="E23" s="16" t="s">
        <v>33</v>
      </c>
      <c r="F23" s="53">
        <v>99</v>
      </c>
      <c r="G23" s="53"/>
      <c r="H23" s="53"/>
      <c r="I23" s="53"/>
      <c r="J23" s="53"/>
      <c r="K23" s="53"/>
      <c r="L23" s="53"/>
      <c r="M23" s="53"/>
      <c r="N23" s="53"/>
      <c r="O23" s="53"/>
      <c r="P23" s="53"/>
      <c r="Q23" s="23"/>
      <c r="R23" s="23">
        <v>0</v>
      </c>
      <c r="S23" s="23">
        <f>SUM(S24)</f>
        <v>0</v>
      </c>
      <c r="T23" s="27">
        <v>0</v>
      </c>
    </row>
    <row r="24" spans="1:20" ht="42" customHeight="1">
      <c r="A24" s="75"/>
      <c r="B24" s="78"/>
      <c r="C24" s="75"/>
      <c r="D24" s="22" t="s">
        <v>29</v>
      </c>
      <c r="E24" s="16" t="s">
        <v>3</v>
      </c>
      <c r="F24" s="53">
        <f>SUM(F25:F25)</f>
        <v>25838.2</v>
      </c>
      <c r="G24" s="53">
        <f>SUM(G25:G25)</f>
        <v>140</v>
      </c>
      <c r="H24" s="53">
        <v>0</v>
      </c>
      <c r="I24" s="53">
        <v>0</v>
      </c>
      <c r="J24" s="53">
        <v>0</v>
      </c>
      <c r="K24" s="53">
        <v>0</v>
      </c>
      <c r="L24" s="53">
        <v>0</v>
      </c>
      <c r="M24" s="53">
        <v>0</v>
      </c>
      <c r="N24" s="53"/>
      <c r="O24" s="53"/>
      <c r="P24" s="53">
        <f>SUM(F24:O24)</f>
        <v>25978.2</v>
      </c>
      <c r="Q24" s="24"/>
      <c r="R24" s="24">
        <f>SUM(R25:R25)</f>
        <v>24000</v>
      </c>
      <c r="S24" s="24">
        <f>SUM(S25:S25)</f>
        <v>0</v>
      </c>
      <c r="T24" s="26">
        <f>SUM(T25:T25)</f>
        <v>0</v>
      </c>
    </row>
    <row r="25" spans="1:20" ht="61.5" customHeight="1">
      <c r="A25" s="76"/>
      <c r="B25" s="79"/>
      <c r="C25" s="76"/>
      <c r="D25" s="22" t="s">
        <v>48</v>
      </c>
      <c r="E25" s="16" t="s">
        <v>3</v>
      </c>
      <c r="F25" s="53">
        <v>25838.2</v>
      </c>
      <c r="G25" s="53">
        <v>140</v>
      </c>
      <c r="H25" s="53">
        <v>0</v>
      </c>
      <c r="I25" s="53">
        <v>0</v>
      </c>
      <c r="J25" s="53">
        <v>0</v>
      </c>
      <c r="K25" s="53">
        <v>0</v>
      </c>
      <c r="L25" s="53">
        <v>0</v>
      </c>
      <c r="M25" s="53">
        <v>0</v>
      </c>
      <c r="N25" s="53"/>
      <c r="O25" s="53"/>
      <c r="P25" s="53">
        <f>SUM(F25:O25)</f>
        <v>25978.2</v>
      </c>
      <c r="Q25" s="23"/>
      <c r="R25" s="23">
        <v>24000</v>
      </c>
      <c r="S25" s="23">
        <f>SUM(S26)</f>
        <v>0</v>
      </c>
      <c r="T25" s="27">
        <v>0</v>
      </c>
    </row>
    <row r="26" spans="1:20" ht="32.25" customHeight="1">
      <c r="A26" s="74" t="s">
        <v>27</v>
      </c>
      <c r="B26" s="77" t="s">
        <v>71</v>
      </c>
      <c r="C26" s="74" t="s">
        <v>37</v>
      </c>
      <c r="D26" s="22" t="s">
        <v>34</v>
      </c>
      <c r="E26" s="16" t="s">
        <v>32</v>
      </c>
      <c r="F26" s="53"/>
      <c r="G26" s="53"/>
      <c r="H26" s="53"/>
      <c r="I26" s="53"/>
      <c r="J26" s="53"/>
      <c r="K26" s="53"/>
      <c r="L26" s="53">
        <v>73.3</v>
      </c>
      <c r="M26" s="53"/>
      <c r="N26" s="53"/>
      <c r="O26" s="53"/>
      <c r="P26" s="53"/>
      <c r="Q26" s="23"/>
      <c r="R26" s="23"/>
      <c r="S26" s="23"/>
      <c r="T26" s="27"/>
    </row>
    <row r="27" spans="1:20" ht="44.25" customHeight="1">
      <c r="A27" s="75"/>
      <c r="B27" s="78"/>
      <c r="C27" s="75"/>
      <c r="D27" s="22" t="s">
        <v>29</v>
      </c>
      <c r="E27" s="16" t="s">
        <v>3</v>
      </c>
      <c r="F27" s="53">
        <v>0</v>
      </c>
      <c r="G27" s="53">
        <f>G28+G29</f>
        <v>42710.5</v>
      </c>
      <c r="H27" s="53">
        <f>SUM(H28:H29)</f>
        <v>350000</v>
      </c>
      <c r="I27" s="53">
        <v>0</v>
      </c>
      <c r="J27" s="53">
        <v>0</v>
      </c>
      <c r="K27" s="53">
        <f>SUM(K28:K29)</f>
        <v>450000</v>
      </c>
      <c r="L27" s="53">
        <f>SUM(L28:L29)</f>
        <v>450000</v>
      </c>
      <c r="M27" s="53">
        <v>0</v>
      </c>
      <c r="N27" s="53">
        <v>0</v>
      </c>
      <c r="O27" s="53">
        <v>0</v>
      </c>
      <c r="P27" s="53">
        <f>SUM(F27:O27)</f>
        <v>1292710.5</v>
      </c>
      <c r="Q27" s="24">
        <f>SUM(Q28:Q29)</f>
        <v>0</v>
      </c>
      <c r="R27" s="24">
        <f>SUM(R28:R29)</f>
        <v>901281.3</v>
      </c>
      <c r="S27" s="24">
        <f>SUM(S28:S29)</f>
        <v>0</v>
      </c>
      <c r="T27" s="26">
        <f>SUM(T28:T29)</f>
        <v>0</v>
      </c>
    </row>
    <row r="28" spans="1:20" ht="32.25" customHeight="1">
      <c r="A28" s="75"/>
      <c r="B28" s="78"/>
      <c r="C28" s="75"/>
      <c r="D28" s="22" t="s">
        <v>48</v>
      </c>
      <c r="E28" s="16" t="s">
        <v>3</v>
      </c>
      <c r="F28" s="53">
        <v>0</v>
      </c>
      <c r="G28" s="53">
        <v>1281.3</v>
      </c>
      <c r="H28" s="53">
        <v>0</v>
      </c>
      <c r="I28" s="53">
        <v>0</v>
      </c>
      <c r="J28" s="53">
        <v>0</v>
      </c>
      <c r="K28" s="53">
        <v>450000</v>
      </c>
      <c r="L28" s="53">
        <v>450000</v>
      </c>
      <c r="M28" s="53">
        <v>0</v>
      </c>
      <c r="N28" s="53">
        <v>0</v>
      </c>
      <c r="O28" s="53">
        <v>0</v>
      </c>
      <c r="P28" s="53">
        <f>SUM(F28:O28)</f>
        <v>901281.3</v>
      </c>
      <c r="Q28" s="23"/>
      <c r="R28" s="23">
        <f>SUM(F28:O28)</f>
        <v>901281.3</v>
      </c>
      <c r="S28" s="23">
        <v>0</v>
      </c>
      <c r="T28" s="27">
        <v>0</v>
      </c>
    </row>
    <row r="29" spans="1:20" ht="52.5" customHeight="1">
      <c r="A29" s="76"/>
      <c r="B29" s="79"/>
      <c r="C29" s="76"/>
      <c r="D29" s="22" t="s">
        <v>51</v>
      </c>
      <c r="E29" s="16" t="s">
        <v>3</v>
      </c>
      <c r="F29" s="53">
        <v>0</v>
      </c>
      <c r="G29" s="53">
        <f>41429.2</f>
        <v>41429.2</v>
      </c>
      <c r="H29" s="53">
        <v>350000</v>
      </c>
      <c r="I29" s="53">
        <v>0</v>
      </c>
      <c r="J29" s="53">
        <v>0</v>
      </c>
      <c r="K29" s="53">
        <v>0</v>
      </c>
      <c r="L29" s="53">
        <v>0</v>
      </c>
      <c r="M29" s="53">
        <v>0</v>
      </c>
      <c r="N29" s="55"/>
      <c r="O29" s="53"/>
      <c r="P29" s="53">
        <f>SUM(F29:O29)</f>
        <v>391429.2</v>
      </c>
      <c r="Q29" s="31"/>
      <c r="R29" s="31">
        <v>0</v>
      </c>
      <c r="S29" s="31">
        <v>0</v>
      </c>
      <c r="T29" s="32">
        <v>0</v>
      </c>
    </row>
    <row r="30" spans="1:20" ht="31.5" customHeight="1">
      <c r="A30" s="80" t="s">
        <v>68</v>
      </c>
      <c r="B30" s="77" t="s">
        <v>70</v>
      </c>
      <c r="C30" s="74" t="s">
        <v>37</v>
      </c>
      <c r="D30" s="28" t="s">
        <v>45</v>
      </c>
      <c r="E30" s="29" t="s">
        <v>33</v>
      </c>
      <c r="F30" s="53"/>
      <c r="G30" s="53"/>
      <c r="H30" s="61">
        <v>1</v>
      </c>
      <c r="I30" s="53"/>
      <c r="J30" s="55"/>
      <c r="K30" s="55"/>
      <c r="L30" s="55"/>
      <c r="M30" s="55"/>
      <c r="N30" s="55"/>
      <c r="O30" s="53"/>
      <c r="P30" s="53"/>
      <c r="Q30" s="52"/>
      <c r="R30" s="31"/>
      <c r="S30" s="31"/>
      <c r="T30" s="32"/>
    </row>
    <row r="31" spans="1:20" ht="40.5" customHeight="1">
      <c r="A31" s="81"/>
      <c r="B31" s="79"/>
      <c r="C31" s="76"/>
      <c r="D31" s="22" t="s">
        <v>69</v>
      </c>
      <c r="E31" s="16" t="s">
        <v>3</v>
      </c>
      <c r="F31" s="53">
        <v>0</v>
      </c>
      <c r="G31" s="53">
        <v>0</v>
      </c>
      <c r="H31" s="58">
        <v>6529.9</v>
      </c>
      <c r="I31" s="53">
        <v>0</v>
      </c>
      <c r="J31" s="53">
        <v>0</v>
      </c>
      <c r="K31" s="53">
        <v>0</v>
      </c>
      <c r="L31" s="53">
        <v>0</v>
      </c>
      <c r="M31" s="53">
        <v>0</v>
      </c>
      <c r="N31" s="55"/>
      <c r="O31" s="53"/>
      <c r="P31" s="53">
        <f>SUM(F31:O31)</f>
        <v>6529.9</v>
      </c>
      <c r="Q31" s="52"/>
      <c r="R31" s="31"/>
      <c r="S31" s="31"/>
      <c r="T31" s="32"/>
    </row>
    <row r="32" spans="1:20" ht="122.25" customHeight="1">
      <c r="A32" s="59" t="s">
        <v>72</v>
      </c>
      <c r="B32" s="22" t="s">
        <v>78</v>
      </c>
      <c r="C32" s="16" t="s">
        <v>37</v>
      </c>
      <c r="D32" s="22" t="s">
        <v>69</v>
      </c>
      <c r="E32" s="16" t="s">
        <v>3</v>
      </c>
      <c r="F32" s="53">
        <v>0</v>
      </c>
      <c r="G32" s="53">
        <v>10000</v>
      </c>
      <c r="H32" s="53">
        <v>10000</v>
      </c>
      <c r="I32" s="53">
        <v>10000</v>
      </c>
      <c r="J32" s="53">
        <v>10000</v>
      </c>
      <c r="K32" s="53">
        <v>0</v>
      </c>
      <c r="L32" s="53">
        <v>0</v>
      </c>
      <c r="M32" s="53">
        <v>0</v>
      </c>
      <c r="N32" s="55"/>
      <c r="O32" s="53"/>
      <c r="P32" s="53">
        <f>SUM(F32:O32)</f>
        <v>40000</v>
      </c>
      <c r="Q32" s="52"/>
      <c r="R32" s="31"/>
      <c r="S32" s="31"/>
      <c r="T32" s="32"/>
    </row>
    <row r="33" spans="1:20" ht="24" customHeight="1">
      <c r="A33" s="74" t="s">
        <v>35</v>
      </c>
      <c r="B33" s="77" t="s">
        <v>74</v>
      </c>
      <c r="C33" s="74" t="s">
        <v>37</v>
      </c>
      <c r="D33" s="22" t="s">
        <v>34</v>
      </c>
      <c r="E33" s="16" t="s">
        <v>32</v>
      </c>
      <c r="F33" s="53"/>
      <c r="G33" s="53"/>
      <c r="H33" s="53"/>
      <c r="I33" s="53"/>
      <c r="J33" s="53"/>
      <c r="K33" s="53"/>
      <c r="L33" s="53"/>
      <c r="M33" s="53">
        <v>34.2</v>
      </c>
      <c r="N33" s="53"/>
      <c r="O33" s="53"/>
      <c r="P33" s="53"/>
      <c r="Q33" s="36"/>
      <c r="R33" s="23"/>
      <c r="S33" s="23"/>
      <c r="T33" s="27"/>
    </row>
    <row r="34" spans="1:20" ht="74.25" customHeight="1">
      <c r="A34" s="76"/>
      <c r="B34" s="79"/>
      <c r="C34" s="76"/>
      <c r="D34" s="22" t="s">
        <v>69</v>
      </c>
      <c r="E34" s="16" t="s">
        <v>3</v>
      </c>
      <c r="F34" s="53">
        <v>0</v>
      </c>
      <c r="G34" s="53">
        <v>0</v>
      </c>
      <c r="H34" s="53">
        <v>0</v>
      </c>
      <c r="I34" s="53">
        <v>0</v>
      </c>
      <c r="J34" s="53">
        <v>0</v>
      </c>
      <c r="K34" s="53">
        <v>0</v>
      </c>
      <c r="L34" s="53">
        <v>0</v>
      </c>
      <c r="M34" s="53">
        <v>357226.9</v>
      </c>
      <c r="N34" s="53"/>
      <c r="O34" s="53"/>
      <c r="P34" s="53">
        <f>SUM(F34:O34)</f>
        <v>357226.9</v>
      </c>
      <c r="Q34" s="23"/>
      <c r="R34" s="24" t="e">
        <f>SUM(#REF!)</f>
        <v>#REF!</v>
      </c>
      <c r="S34" s="23">
        <v>0</v>
      </c>
      <c r="T34" s="26"/>
    </row>
    <row r="35" spans="1:20" ht="30" customHeight="1">
      <c r="A35" s="74" t="s">
        <v>73</v>
      </c>
      <c r="B35" s="77" t="s">
        <v>75</v>
      </c>
      <c r="C35" s="74" t="s">
        <v>37</v>
      </c>
      <c r="D35" s="22" t="s">
        <v>34</v>
      </c>
      <c r="E35" s="16" t="s">
        <v>32</v>
      </c>
      <c r="F35" s="53"/>
      <c r="G35" s="53"/>
      <c r="H35" s="57">
        <v>16</v>
      </c>
      <c r="I35" s="53"/>
      <c r="J35" s="53"/>
      <c r="K35" s="53"/>
      <c r="L35" s="53"/>
      <c r="M35" s="53"/>
      <c r="N35" s="53"/>
      <c r="O35" s="53"/>
      <c r="P35" s="53"/>
      <c r="Q35" s="36"/>
      <c r="R35" s="23"/>
      <c r="S35" s="23"/>
      <c r="T35" s="27"/>
    </row>
    <row r="36" spans="1:20" ht="37.5" customHeight="1" thickBot="1">
      <c r="A36" s="76"/>
      <c r="B36" s="79"/>
      <c r="C36" s="76"/>
      <c r="D36" s="22" t="s">
        <v>69</v>
      </c>
      <c r="E36" s="16" t="s">
        <v>3</v>
      </c>
      <c r="F36" s="53">
        <v>0</v>
      </c>
      <c r="G36" s="53">
        <v>0</v>
      </c>
      <c r="H36" s="53">
        <v>6102.1</v>
      </c>
      <c r="I36" s="53">
        <v>0</v>
      </c>
      <c r="J36" s="53">
        <v>0</v>
      </c>
      <c r="K36" s="53">
        <v>0</v>
      </c>
      <c r="L36" s="53">
        <v>0</v>
      </c>
      <c r="M36" s="53">
        <v>0</v>
      </c>
      <c r="N36" s="53"/>
      <c r="O36" s="53"/>
      <c r="P36" s="53">
        <f>SUM(F36:O36)</f>
        <v>6102.1</v>
      </c>
      <c r="Q36" s="23"/>
      <c r="R36" s="24" t="e">
        <f>SUM(#REF!)</f>
        <v>#REF!</v>
      </c>
      <c r="S36" s="23">
        <v>0</v>
      </c>
      <c r="T36" s="26"/>
    </row>
    <row r="37" spans="1:20" ht="51" customHeight="1">
      <c r="A37" s="43"/>
      <c r="B37" s="22" t="s">
        <v>46</v>
      </c>
      <c r="C37" s="22"/>
      <c r="D37" s="22"/>
      <c r="E37" s="22"/>
      <c r="F37" s="53">
        <f aca="true" t="shared" si="1" ref="F37:M37">SUM(F38,F41,F44,F47,F48,F49,F50,F51,F52,F53)</f>
        <v>32896.4</v>
      </c>
      <c r="G37" s="53">
        <f t="shared" si="1"/>
        <v>72090.9</v>
      </c>
      <c r="H37" s="53">
        <f>H13+H36</f>
        <v>372632</v>
      </c>
      <c r="I37" s="53">
        <f t="shared" si="1"/>
        <v>10000</v>
      </c>
      <c r="J37" s="53">
        <f t="shared" si="1"/>
        <v>10000</v>
      </c>
      <c r="K37" s="53">
        <f t="shared" si="1"/>
        <v>450000</v>
      </c>
      <c r="L37" s="53">
        <f t="shared" si="1"/>
        <v>450000</v>
      </c>
      <c r="M37" s="53">
        <f t="shared" si="1"/>
        <v>357226.9</v>
      </c>
      <c r="N37" s="53"/>
      <c r="O37" s="53"/>
      <c r="P37" s="53">
        <f>SUM(F37:O37)</f>
        <v>1754846.2000000002</v>
      </c>
      <c r="Q37" s="20">
        <f>SUM(Q12:Q34)</f>
        <v>0</v>
      </c>
      <c r="R37" s="20">
        <f>SUM(R38,R41,R44,R47,R48,R49,R50,R51,R52,R53)</f>
        <v>1631226.9</v>
      </c>
      <c r="S37" s="20">
        <f>SUM(S18)</f>
        <v>7058.2</v>
      </c>
      <c r="T37" s="21" t="e">
        <f>SUM(#REF!)</f>
        <v>#REF!</v>
      </c>
    </row>
    <row r="38" spans="1:20" ht="26.25" customHeight="1">
      <c r="A38" s="43"/>
      <c r="B38" s="22" t="s">
        <v>47</v>
      </c>
      <c r="C38" s="22"/>
      <c r="D38" s="22"/>
      <c r="E38" s="22"/>
      <c r="F38" s="53">
        <f>SUM(F39:F40)</f>
        <v>32896.4</v>
      </c>
      <c r="G38" s="53">
        <v>0</v>
      </c>
      <c r="H38" s="53">
        <v>0</v>
      </c>
      <c r="I38" s="53">
        <v>0</v>
      </c>
      <c r="J38" s="53">
        <v>0</v>
      </c>
      <c r="K38" s="53">
        <v>0</v>
      </c>
      <c r="L38" s="53">
        <v>0</v>
      </c>
      <c r="M38" s="53">
        <v>0</v>
      </c>
      <c r="N38" s="53"/>
      <c r="O38" s="53"/>
      <c r="P38" s="53">
        <f>SUM(F38)</f>
        <v>32896.4</v>
      </c>
      <c r="Q38" s="23">
        <f>SUM(R38:T38)</f>
        <v>31058.2</v>
      </c>
      <c r="R38" s="23">
        <v>24000</v>
      </c>
      <c r="S38" s="23">
        <f>SUM(S18)</f>
        <v>7058.2</v>
      </c>
      <c r="T38" s="27"/>
    </row>
    <row r="39" spans="1:20" ht="26.25" customHeight="1">
      <c r="A39" s="43"/>
      <c r="B39" s="22" t="s">
        <v>48</v>
      </c>
      <c r="C39" s="22"/>
      <c r="D39" s="22"/>
      <c r="E39" s="22"/>
      <c r="F39" s="53">
        <f>F14</f>
        <v>25838.2</v>
      </c>
      <c r="G39" s="53">
        <v>0</v>
      </c>
      <c r="H39" s="53">
        <v>0</v>
      </c>
      <c r="I39" s="53">
        <v>0</v>
      </c>
      <c r="J39" s="53">
        <v>0</v>
      </c>
      <c r="K39" s="53">
        <v>0</v>
      </c>
      <c r="L39" s="53">
        <v>0</v>
      </c>
      <c r="M39" s="53">
        <v>0</v>
      </c>
      <c r="N39" s="53"/>
      <c r="O39" s="53"/>
      <c r="P39" s="53">
        <f aca="true" t="shared" si="2" ref="P39:P52">SUM(F39:O39)</f>
        <v>25838.2</v>
      </c>
      <c r="Q39" s="23"/>
      <c r="R39" s="23"/>
      <c r="S39" s="23"/>
      <c r="T39" s="27"/>
    </row>
    <row r="40" spans="1:20" ht="42.75" customHeight="1">
      <c r="A40" s="43"/>
      <c r="B40" s="22" t="s">
        <v>49</v>
      </c>
      <c r="C40" s="22"/>
      <c r="D40" s="22"/>
      <c r="E40" s="22"/>
      <c r="F40" s="53">
        <v>7058.2</v>
      </c>
      <c r="G40" s="53">
        <v>0</v>
      </c>
      <c r="H40" s="53">
        <v>0</v>
      </c>
      <c r="I40" s="53">
        <v>0</v>
      </c>
      <c r="J40" s="53">
        <v>0</v>
      </c>
      <c r="K40" s="53">
        <v>0</v>
      </c>
      <c r="L40" s="53">
        <v>0</v>
      </c>
      <c r="M40" s="53">
        <v>0</v>
      </c>
      <c r="N40" s="53"/>
      <c r="O40" s="53"/>
      <c r="P40" s="53">
        <f t="shared" si="2"/>
        <v>7058.2</v>
      </c>
      <c r="Q40" s="23"/>
      <c r="R40" s="23"/>
      <c r="S40" s="23"/>
      <c r="T40" s="27"/>
    </row>
    <row r="41" spans="1:20" ht="28.5" customHeight="1">
      <c r="A41" s="43"/>
      <c r="B41" s="22" t="s">
        <v>52</v>
      </c>
      <c r="C41" s="22"/>
      <c r="D41" s="22"/>
      <c r="E41" s="22"/>
      <c r="F41" s="53">
        <v>0</v>
      </c>
      <c r="G41" s="53">
        <f>SUM(G13)</f>
        <v>72090.9</v>
      </c>
      <c r="H41" s="53">
        <v>0</v>
      </c>
      <c r="I41" s="53">
        <v>0</v>
      </c>
      <c r="J41" s="53">
        <v>0</v>
      </c>
      <c r="K41" s="53">
        <v>0</v>
      </c>
      <c r="L41" s="53">
        <v>0</v>
      </c>
      <c r="M41" s="53">
        <v>0</v>
      </c>
      <c r="N41" s="53"/>
      <c r="O41" s="53"/>
      <c r="P41" s="53">
        <f t="shared" si="2"/>
        <v>72090.9</v>
      </c>
      <c r="Q41" s="23" t="e">
        <f>SUM(R41:T41)</f>
        <v>#REF!</v>
      </c>
      <c r="R41" s="23"/>
      <c r="S41" s="23">
        <v>0</v>
      </c>
      <c r="T41" s="27" t="e">
        <f>#REF!</f>
        <v>#REF!</v>
      </c>
    </row>
    <row r="42" spans="1:20" ht="26.25" customHeight="1">
      <c r="A42" s="43"/>
      <c r="B42" s="34" t="s">
        <v>48</v>
      </c>
      <c r="C42" s="33"/>
      <c r="D42" s="33"/>
      <c r="E42" s="33"/>
      <c r="F42" s="53">
        <v>0</v>
      </c>
      <c r="G42" s="53">
        <f>SUM(G34,G14)</f>
        <v>30661.7</v>
      </c>
      <c r="H42" s="53">
        <v>0</v>
      </c>
      <c r="I42" s="53">
        <v>0</v>
      </c>
      <c r="J42" s="53">
        <v>0</v>
      </c>
      <c r="K42" s="53">
        <v>0</v>
      </c>
      <c r="L42" s="53">
        <v>0</v>
      </c>
      <c r="M42" s="53">
        <v>0</v>
      </c>
      <c r="N42" s="53"/>
      <c r="O42" s="53"/>
      <c r="P42" s="53">
        <f t="shared" si="2"/>
        <v>30661.7</v>
      </c>
      <c r="Q42" s="23"/>
      <c r="R42" s="23"/>
      <c r="S42" s="23"/>
      <c r="T42" s="27"/>
    </row>
    <row r="43" spans="1:20" ht="34.5" customHeight="1">
      <c r="A43" s="43"/>
      <c r="B43" s="22" t="s">
        <v>51</v>
      </c>
      <c r="C43" s="22"/>
      <c r="D43" s="22"/>
      <c r="E43" s="22"/>
      <c r="F43" s="53">
        <v>0</v>
      </c>
      <c r="G43" s="53">
        <f>G15</f>
        <v>41429.2</v>
      </c>
      <c r="H43" s="53">
        <v>0</v>
      </c>
      <c r="I43" s="53">
        <v>0</v>
      </c>
      <c r="J43" s="53">
        <v>0</v>
      </c>
      <c r="K43" s="53">
        <v>0</v>
      </c>
      <c r="L43" s="53">
        <v>0</v>
      </c>
      <c r="M43" s="53">
        <v>0</v>
      </c>
      <c r="N43" s="53"/>
      <c r="O43" s="53"/>
      <c r="P43" s="53">
        <f t="shared" si="2"/>
        <v>41429.2</v>
      </c>
      <c r="Q43" s="23"/>
      <c r="R43" s="23"/>
      <c r="S43" s="23"/>
      <c r="T43" s="27"/>
    </row>
    <row r="44" spans="1:20" ht="24.75" customHeight="1">
      <c r="A44" s="43"/>
      <c r="B44" s="22" t="s">
        <v>54</v>
      </c>
      <c r="C44" s="22"/>
      <c r="D44" s="22"/>
      <c r="E44" s="22"/>
      <c r="F44" s="53">
        <v>0</v>
      </c>
      <c r="G44" s="53">
        <v>0</v>
      </c>
      <c r="H44" s="53">
        <f>H37</f>
        <v>372632</v>
      </c>
      <c r="I44" s="53">
        <v>0</v>
      </c>
      <c r="J44" s="53">
        <v>0</v>
      </c>
      <c r="K44" s="53">
        <v>0</v>
      </c>
      <c r="L44" s="53">
        <v>0</v>
      </c>
      <c r="M44" s="53">
        <v>0</v>
      </c>
      <c r="N44" s="53"/>
      <c r="O44" s="53"/>
      <c r="P44" s="53">
        <f t="shared" si="2"/>
        <v>372632</v>
      </c>
      <c r="Q44" s="23"/>
      <c r="R44" s="23">
        <f>H27</f>
        <v>350000</v>
      </c>
      <c r="S44" s="23">
        <v>0</v>
      </c>
      <c r="T44" s="27">
        <v>0</v>
      </c>
    </row>
    <row r="45" spans="1:20" ht="24.75" customHeight="1">
      <c r="A45" s="43"/>
      <c r="B45" s="22" t="s">
        <v>48</v>
      </c>
      <c r="C45" s="22"/>
      <c r="D45" s="22"/>
      <c r="E45" s="22"/>
      <c r="F45" s="53">
        <v>0</v>
      </c>
      <c r="G45" s="53">
        <v>0</v>
      </c>
      <c r="H45" s="53">
        <f>H14+H36</f>
        <v>22632</v>
      </c>
      <c r="I45" s="53">
        <v>0</v>
      </c>
      <c r="J45" s="53">
        <v>0</v>
      </c>
      <c r="K45" s="53">
        <v>0</v>
      </c>
      <c r="L45" s="53">
        <v>0</v>
      </c>
      <c r="M45" s="53">
        <v>0</v>
      </c>
      <c r="N45" s="53"/>
      <c r="O45" s="53"/>
      <c r="P45" s="53">
        <f>H45</f>
        <v>22632</v>
      </c>
      <c r="Q45" s="23"/>
      <c r="R45" s="23"/>
      <c r="S45" s="23"/>
      <c r="T45" s="27"/>
    </row>
    <row r="46" spans="1:20" ht="24.75" customHeight="1">
      <c r="A46" s="43"/>
      <c r="B46" s="22" t="s">
        <v>51</v>
      </c>
      <c r="C46" s="22"/>
      <c r="D46" s="22"/>
      <c r="E46" s="22"/>
      <c r="F46" s="53">
        <v>0</v>
      </c>
      <c r="G46" s="53">
        <v>0</v>
      </c>
      <c r="H46" s="53">
        <f>H44-H45</f>
        <v>350000</v>
      </c>
      <c r="I46" s="53">
        <v>0</v>
      </c>
      <c r="J46" s="53">
        <v>0</v>
      </c>
      <c r="K46" s="53">
        <v>0</v>
      </c>
      <c r="L46" s="53">
        <v>0</v>
      </c>
      <c r="M46" s="53">
        <v>0</v>
      </c>
      <c r="N46" s="53"/>
      <c r="O46" s="53"/>
      <c r="P46" s="53">
        <f>H46</f>
        <v>350000</v>
      </c>
      <c r="Q46" s="23"/>
      <c r="R46" s="23"/>
      <c r="S46" s="23"/>
      <c r="T46" s="27"/>
    </row>
    <row r="47" spans="1:20" ht="23.25" customHeight="1">
      <c r="A47" s="43"/>
      <c r="B47" s="22" t="s">
        <v>55</v>
      </c>
      <c r="C47" s="22"/>
      <c r="D47" s="22"/>
      <c r="E47" s="22"/>
      <c r="F47" s="53">
        <v>0</v>
      </c>
      <c r="G47" s="53">
        <v>0</v>
      </c>
      <c r="H47" s="53">
        <v>0</v>
      </c>
      <c r="I47" s="53">
        <f>SUM(I13,I34,I36)</f>
        <v>10000</v>
      </c>
      <c r="J47" s="53">
        <v>0</v>
      </c>
      <c r="K47" s="53">
        <v>0</v>
      </c>
      <c r="L47" s="53">
        <v>0</v>
      </c>
      <c r="M47" s="53">
        <v>0</v>
      </c>
      <c r="N47" s="53"/>
      <c r="O47" s="53"/>
      <c r="P47" s="53">
        <f t="shared" si="2"/>
        <v>10000</v>
      </c>
      <c r="Q47" s="23"/>
      <c r="R47" s="23">
        <f>I27</f>
        <v>0</v>
      </c>
      <c r="S47" s="23"/>
      <c r="T47" s="27">
        <f>I34</f>
        <v>0</v>
      </c>
    </row>
    <row r="48" spans="1:20" ht="24" customHeight="1">
      <c r="A48" s="43"/>
      <c r="B48" s="22" t="s">
        <v>10</v>
      </c>
      <c r="C48" s="22"/>
      <c r="D48" s="22"/>
      <c r="E48" s="22"/>
      <c r="F48" s="53">
        <v>0</v>
      </c>
      <c r="G48" s="53">
        <v>0</v>
      </c>
      <c r="H48" s="53">
        <v>0</v>
      </c>
      <c r="I48" s="53">
        <v>0</v>
      </c>
      <c r="J48" s="53">
        <f>J36+J13</f>
        <v>10000</v>
      </c>
      <c r="K48" s="53">
        <v>0</v>
      </c>
      <c r="L48" s="53">
        <v>0</v>
      </c>
      <c r="M48" s="53">
        <v>0</v>
      </c>
      <c r="N48" s="53"/>
      <c r="O48" s="53"/>
      <c r="P48" s="53">
        <f t="shared" si="2"/>
        <v>10000</v>
      </c>
      <c r="Q48" s="23"/>
      <c r="R48" s="23">
        <f>J27</f>
        <v>0</v>
      </c>
      <c r="S48" s="23"/>
      <c r="T48" s="27"/>
    </row>
    <row r="49" spans="1:20" ht="31.5" customHeight="1">
      <c r="A49" s="43"/>
      <c r="B49" s="22" t="s">
        <v>11</v>
      </c>
      <c r="C49" s="22"/>
      <c r="D49" s="22"/>
      <c r="E49" s="22"/>
      <c r="F49" s="53">
        <v>0</v>
      </c>
      <c r="G49" s="53">
        <v>0</v>
      </c>
      <c r="H49" s="53">
        <v>0</v>
      </c>
      <c r="I49" s="53">
        <v>0</v>
      </c>
      <c r="J49" s="53">
        <v>0</v>
      </c>
      <c r="K49" s="53">
        <f>SUM(K13,K34)</f>
        <v>450000</v>
      </c>
      <c r="L49" s="53">
        <v>0</v>
      </c>
      <c r="M49" s="53">
        <v>0</v>
      </c>
      <c r="N49" s="53"/>
      <c r="O49" s="53"/>
      <c r="P49" s="53">
        <f t="shared" si="2"/>
        <v>450000</v>
      </c>
      <c r="Q49" s="36"/>
      <c r="R49" s="23">
        <f>K27</f>
        <v>450000</v>
      </c>
      <c r="S49" s="23"/>
      <c r="T49" s="27"/>
    </row>
    <row r="50" spans="1:20" ht="26.25" customHeight="1">
      <c r="A50" s="43"/>
      <c r="B50" s="22" t="s">
        <v>12</v>
      </c>
      <c r="C50" s="22"/>
      <c r="D50" s="22"/>
      <c r="E50" s="22"/>
      <c r="F50" s="53">
        <v>0</v>
      </c>
      <c r="G50" s="53">
        <v>0</v>
      </c>
      <c r="H50" s="53">
        <v>0</v>
      </c>
      <c r="I50" s="53">
        <v>0</v>
      </c>
      <c r="J50" s="53">
        <v>0</v>
      </c>
      <c r="K50" s="53">
        <v>0</v>
      </c>
      <c r="L50" s="53">
        <f>SUM(L13,L34)</f>
        <v>450000</v>
      </c>
      <c r="M50" s="53">
        <v>0</v>
      </c>
      <c r="N50" s="53"/>
      <c r="O50" s="53"/>
      <c r="P50" s="53">
        <f t="shared" si="2"/>
        <v>450000</v>
      </c>
      <c r="Q50" s="36"/>
      <c r="R50" s="23">
        <f>L27</f>
        <v>450000</v>
      </c>
      <c r="S50" s="23"/>
      <c r="T50" s="27"/>
    </row>
    <row r="51" spans="1:20" ht="23.25" customHeight="1">
      <c r="A51" s="43"/>
      <c r="B51" s="22" t="s">
        <v>13</v>
      </c>
      <c r="C51" s="22"/>
      <c r="D51" s="22"/>
      <c r="E51" s="22"/>
      <c r="F51" s="53">
        <v>0</v>
      </c>
      <c r="G51" s="53">
        <v>0</v>
      </c>
      <c r="H51" s="53">
        <v>0</v>
      </c>
      <c r="I51" s="53">
        <v>0</v>
      </c>
      <c r="J51" s="53">
        <v>0</v>
      </c>
      <c r="K51" s="53">
        <v>0</v>
      </c>
      <c r="L51" s="53">
        <v>0</v>
      </c>
      <c r="M51" s="53">
        <f>SUM(M13,M34)</f>
        <v>357226.9</v>
      </c>
      <c r="N51" s="53"/>
      <c r="O51" s="53"/>
      <c r="P51" s="53">
        <f t="shared" si="2"/>
        <v>357226.9</v>
      </c>
      <c r="Q51" s="36"/>
      <c r="R51" s="23">
        <f>M51</f>
        <v>357226.9</v>
      </c>
      <c r="S51" s="23"/>
      <c r="T51" s="27">
        <f>T34</f>
        <v>0</v>
      </c>
    </row>
    <row r="52" spans="1:20" ht="24.75" customHeight="1" hidden="1">
      <c r="A52" s="74"/>
      <c r="B52" s="22" t="s">
        <v>36</v>
      </c>
      <c r="C52" s="22"/>
      <c r="D52" s="22"/>
      <c r="E52" s="22"/>
      <c r="F52" s="53"/>
      <c r="G52" s="53"/>
      <c r="H52" s="53"/>
      <c r="I52" s="53"/>
      <c r="J52" s="53"/>
      <c r="K52" s="53"/>
      <c r="L52" s="53"/>
      <c r="M52" s="53"/>
      <c r="N52" s="53">
        <f>SUM(N13,N34)</f>
        <v>0</v>
      </c>
      <c r="O52" s="53"/>
      <c r="P52" s="53">
        <f t="shared" si="2"/>
        <v>0</v>
      </c>
      <c r="Q52" s="36"/>
      <c r="R52" s="23">
        <f>N52</f>
        <v>0</v>
      </c>
      <c r="S52" s="23"/>
      <c r="T52" s="27"/>
    </row>
    <row r="53" spans="1:20" ht="24.75" customHeight="1" hidden="1">
      <c r="A53" s="76"/>
      <c r="B53" s="22" t="s">
        <v>15</v>
      </c>
      <c r="C53" s="22"/>
      <c r="D53" s="22"/>
      <c r="E53" s="22"/>
      <c r="F53" s="53"/>
      <c r="G53" s="53"/>
      <c r="H53" s="53"/>
      <c r="I53" s="53"/>
      <c r="J53" s="53"/>
      <c r="K53" s="53"/>
      <c r="L53" s="53"/>
      <c r="M53" s="53"/>
      <c r="N53" s="53"/>
      <c r="O53" s="53">
        <f>SUM(O13,O34)</f>
        <v>0</v>
      </c>
      <c r="P53" s="53">
        <f>O53</f>
        <v>0</v>
      </c>
      <c r="Q53" s="36"/>
      <c r="R53" s="23">
        <f>O53</f>
        <v>0</v>
      </c>
      <c r="S53" s="23"/>
      <c r="T53" s="27"/>
    </row>
    <row r="54" spans="6:20" ht="15.75" customHeight="1">
      <c r="F54" s="11"/>
      <c r="G54" s="11"/>
      <c r="H54" s="11"/>
      <c r="I54" s="11"/>
      <c r="J54" s="11"/>
      <c r="K54" s="11"/>
      <c r="L54" s="11"/>
      <c r="M54" s="11"/>
      <c r="N54" s="11"/>
      <c r="O54" s="11"/>
      <c r="P54" s="11"/>
      <c r="Q54" s="11"/>
      <c r="R54" s="11"/>
      <c r="S54" s="11"/>
      <c r="T54" s="11"/>
    </row>
    <row r="55" spans="1:16" s="14" customFormat="1" ht="16.5">
      <c r="A55" s="12" t="s">
        <v>1</v>
      </c>
      <c r="B55" s="13"/>
      <c r="C55" s="13"/>
      <c r="D55" s="13"/>
      <c r="E55" s="13"/>
      <c r="P55" s="44">
        <f>P38+P41+P44+P47+P48+P49+P50+P51+P52+P53</f>
        <v>1754846.2000000002</v>
      </c>
    </row>
    <row r="56" spans="1:20" s="14" customFormat="1" ht="102" customHeight="1">
      <c r="A56" s="15" t="s">
        <v>2</v>
      </c>
      <c r="B56" s="89" t="s">
        <v>82</v>
      </c>
      <c r="C56" s="89"/>
      <c r="D56" s="89"/>
      <c r="E56" s="89"/>
      <c r="F56" s="89"/>
      <c r="G56" s="89"/>
      <c r="H56" s="89"/>
      <c r="I56" s="89"/>
      <c r="J56" s="89"/>
      <c r="K56" s="89"/>
      <c r="L56" s="89"/>
      <c r="M56" s="89"/>
      <c r="N56" s="89"/>
      <c r="O56" s="89"/>
      <c r="P56" s="89"/>
      <c r="Q56" s="89"/>
      <c r="R56" s="89"/>
      <c r="S56" s="89"/>
      <c r="T56" s="89"/>
    </row>
    <row r="57" spans="1:20" s="14" customFormat="1" ht="232.5" customHeight="1">
      <c r="A57" s="15"/>
      <c r="B57" s="89" t="s">
        <v>83</v>
      </c>
      <c r="C57" s="89"/>
      <c r="D57" s="89"/>
      <c r="E57" s="89"/>
      <c r="F57" s="89"/>
      <c r="G57" s="89"/>
      <c r="H57" s="89"/>
      <c r="I57" s="89"/>
      <c r="J57" s="89"/>
      <c r="K57" s="89"/>
      <c r="L57" s="89"/>
      <c r="M57" s="89"/>
      <c r="N57" s="89"/>
      <c r="O57" s="89"/>
      <c r="P57" s="89"/>
      <c r="Q57" s="41"/>
      <c r="R57" s="41"/>
      <c r="S57" s="41"/>
      <c r="T57" s="41"/>
    </row>
    <row r="58" spans="2:16" ht="27" customHeight="1">
      <c r="B58" s="91" t="s">
        <v>66</v>
      </c>
      <c r="C58" s="91"/>
      <c r="D58" s="91"/>
      <c r="E58" s="91"/>
      <c r="F58" s="91"/>
      <c r="G58" s="91"/>
      <c r="H58" s="91"/>
      <c r="I58" s="91"/>
      <c r="P58" s="47"/>
    </row>
    <row r="60" spans="1:15" ht="16.5">
      <c r="A60" s="90"/>
      <c r="B60" s="90"/>
      <c r="C60" s="90"/>
      <c r="D60" s="90"/>
      <c r="E60" s="90"/>
      <c r="F60" s="90"/>
      <c r="G60" s="90"/>
      <c r="H60" s="90"/>
      <c r="I60" s="90"/>
      <c r="J60" s="90"/>
      <c r="K60" s="90"/>
      <c r="L60" s="90"/>
      <c r="M60" s="90"/>
      <c r="N60" s="90"/>
      <c r="O60" s="90"/>
    </row>
    <row r="61" spans="1:15" ht="16.5">
      <c r="A61" s="14"/>
      <c r="B61" s="13"/>
      <c r="C61" s="13"/>
      <c r="D61" s="13"/>
      <c r="E61" s="13"/>
      <c r="F61" s="14"/>
      <c r="G61" s="14"/>
      <c r="H61" s="14"/>
      <c r="I61" s="14"/>
      <c r="J61" s="14"/>
      <c r="K61" s="14"/>
      <c r="L61" s="14"/>
      <c r="M61" s="14"/>
      <c r="N61" s="14"/>
      <c r="O61" s="14"/>
    </row>
    <row r="62" spans="1:15" ht="16.5">
      <c r="A62" s="14"/>
      <c r="B62" s="13"/>
      <c r="C62" s="13"/>
      <c r="D62" s="13"/>
      <c r="E62" s="13"/>
      <c r="F62" s="14"/>
      <c r="G62" s="14"/>
      <c r="H62" s="14"/>
      <c r="I62" s="14"/>
      <c r="J62" s="14"/>
      <c r="K62" s="14"/>
      <c r="L62" s="14"/>
      <c r="M62" s="14"/>
      <c r="N62" s="14"/>
      <c r="O62" s="14"/>
    </row>
    <row r="63" spans="1:15" ht="16.5">
      <c r="A63" s="14"/>
      <c r="B63" s="13"/>
      <c r="C63" s="13"/>
      <c r="D63" s="13"/>
      <c r="E63" s="13"/>
      <c r="F63" s="14"/>
      <c r="G63" s="14"/>
      <c r="H63" s="14"/>
      <c r="I63" s="14"/>
      <c r="J63" s="14"/>
      <c r="K63" s="14"/>
      <c r="L63" s="14"/>
      <c r="M63" s="14"/>
      <c r="N63" s="14"/>
      <c r="O63" s="14"/>
    </row>
    <row r="64" spans="1:15" ht="16.5">
      <c r="A64" s="14"/>
      <c r="B64" s="13"/>
      <c r="C64" s="13"/>
      <c r="D64" s="13"/>
      <c r="E64" s="13"/>
      <c r="F64" s="14"/>
      <c r="G64" s="14"/>
      <c r="H64" s="14"/>
      <c r="I64" s="14"/>
      <c r="J64" s="14"/>
      <c r="K64" s="14"/>
      <c r="L64" s="14"/>
      <c r="M64" s="14"/>
      <c r="N64" s="14"/>
      <c r="O64" s="14"/>
    </row>
    <row r="65" spans="1:15" ht="16.5">
      <c r="A65" s="14"/>
      <c r="B65" s="88"/>
      <c r="C65" s="88"/>
      <c r="D65" s="88"/>
      <c r="E65" s="13"/>
      <c r="F65" s="14"/>
      <c r="G65" s="14"/>
      <c r="H65" s="14"/>
      <c r="I65" s="14"/>
      <c r="J65" s="14"/>
      <c r="K65" s="14"/>
      <c r="L65" s="14"/>
      <c r="M65" s="14"/>
      <c r="N65" s="14"/>
      <c r="O65" s="14"/>
    </row>
    <row r="66" spans="1:15" ht="16.5">
      <c r="A66" s="14"/>
      <c r="B66" s="13"/>
      <c r="C66" s="13"/>
      <c r="D66" s="13"/>
      <c r="E66" s="13"/>
      <c r="F66" s="14"/>
      <c r="G66" s="14"/>
      <c r="H66" s="14"/>
      <c r="I66" s="14"/>
      <c r="J66" s="14"/>
      <c r="K66" s="14"/>
      <c r="L66" s="14"/>
      <c r="M66" s="14"/>
      <c r="N66" s="14"/>
      <c r="O66" s="14"/>
    </row>
    <row r="67" spans="1:15" ht="16.5">
      <c r="A67" s="14"/>
      <c r="B67" s="13"/>
      <c r="C67" s="13"/>
      <c r="D67" s="13"/>
      <c r="E67" s="13"/>
      <c r="F67" s="14"/>
      <c r="G67" s="14"/>
      <c r="H67" s="14"/>
      <c r="I67" s="14"/>
      <c r="J67" s="14"/>
      <c r="K67" s="14"/>
      <c r="L67" s="14"/>
      <c r="M67" s="14"/>
      <c r="N67" s="14"/>
      <c r="O67" s="14"/>
    </row>
    <row r="68" spans="1:15" ht="16.5">
      <c r="A68" s="14"/>
      <c r="B68" s="13"/>
      <c r="C68" s="13"/>
      <c r="D68" s="13"/>
      <c r="E68" s="13"/>
      <c r="F68" s="14"/>
      <c r="G68" s="14"/>
      <c r="H68" s="14"/>
      <c r="I68" s="14"/>
      <c r="J68" s="14"/>
      <c r="K68" s="14"/>
      <c r="L68" s="14"/>
      <c r="M68" s="14"/>
      <c r="N68" s="14"/>
      <c r="O68" s="14"/>
    </row>
    <row r="69" spans="1:15" ht="16.5">
      <c r="A69" s="14"/>
      <c r="B69" s="13"/>
      <c r="C69" s="13"/>
      <c r="D69" s="13"/>
      <c r="E69" s="13"/>
      <c r="F69" s="14"/>
      <c r="G69" s="14"/>
      <c r="H69" s="14"/>
      <c r="I69" s="14"/>
      <c r="J69" s="14"/>
      <c r="K69" s="14"/>
      <c r="L69" s="14"/>
      <c r="M69" s="14"/>
      <c r="N69" s="14"/>
      <c r="O69" s="14"/>
    </row>
    <row r="70" spans="1:15" ht="16.5">
      <c r="A70" s="14"/>
      <c r="B70" s="13"/>
      <c r="C70" s="13"/>
      <c r="D70" s="13"/>
      <c r="E70" s="13"/>
      <c r="F70" s="14"/>
      <c r="G70" s="14"/>
      <c r="H70" s="14"/>
      <c r="I70" s="14"/>
      <c r="J70" s="14"/>
      <c r="K70" s="14"/>
      <c r="L70" s="14"/>
      <c r="M70" s="14"/>
      <c r="N70" s="14"/>
      <c r="O70" s="14"/>
    </row>
    <row r="71" spans="1:15" ht="16.5">
      <c r="A71" s="14"/>
      <c r="B71" s="13"/>
      <c r="C71" s="13"/>
      <c r="D71" s="13"/>
      <c r="E71" s="13"/>
      <c r="F71" s="14"/>
      <c r="G71" s="14"/>
      <c r="H71" s="14"/>
      <c r="I71" s="14"/>
      <c r="J71" s="14"/>
      <c r="K71" s="14"/>
      <c r="L71" s="14"/>
      <c r="M71" s="14"/>
      <c r="N71" s="14"/>
      <c r="O71" s="14"/>
    </row>
    <row r="72" spans="1:15" ht="16.5">
      <c r="A72" s="14"/>
      <c r="B72" s="13"/>
      <c r="C72" s="13"/>
      <c r="D72" s="13"/>
      <c r="E72" s="13"/>
      <c r="F72" s="14"/>
      <c r="G72" s="14"/>
      <c r="H72" s="14"/>
      <c r="I72" s="14"/>
      <c r="J72" s="14"/>
      <c r="K72" s="14"/>
      <c r="L72" s="14"/>
      <c r="M72" s="14"/>
      <c r="N72" s="14"/>
      <c r="O72" s="14"/>
    </row>
    <row r="73" spans="1:15" ht="16.5">
      <c r="A73" s="14"/>
      <c r="B73" s="13"/>
      <c r="C73" s="13"/>
      <c r="D73" s="13"/>
      <c r="E73" s="13"/>
      <c r="F73" s="14"/>
      <c r="G73" s="14"/>
      <c r="H73" s="14"/>
      <c r="I73" s="14"/>
      <c r="J73" s="14"/>
      <c r="K73" s="14"/>
      <c r="L73" s="14"/>
      <c r="M73" s="14"/>
      <c r="N73" s="14"/>
      <c r="O73" s="14"/>
    </row>
    <row r="74" spans="1:15" ht="16.5">
      <c r="A74" s="14"/>
      <c r="B74" s="13"/>
      <c r="C74" s="13"/>
      <c r="D74" s="13"/>
      <c r="E74" s="13"/>
      <c r="F74" s="14"/>
      <c r="G74" s="14"/>
      <c r="H74" s="14"/>
      <c r="I74" s="14"/>
      <c r="J74" s="14"/>
      <c r="K74" s="14"/>
      <c r="L74" s="14"/>
      <c r="M74" s="14"/>
      <c r="N74" s="14"/>
      <c r="O74" s="14"/>
    </row>
    <row r="75" spans="1:15" ht="16.5">
      <c r="A75" s="14"/>
      <c r="B75" s="13"/>
      <c r="C75" s="13"/>
      <c r="D75" s="13"/>
      <c r="E75" s="13"/>
      <c r="F75" s="14"/>
      <c r="G75" s="14"/>
      <c r="H75" s="14"/>
      <c r="I75" s="14"/>
      <c r="J75" s="14"/>
      <c r="K75" s="14"/>
      <c r="L75" s="14"/>
      <c r="M75" s="14"/>
      <c r="N75" s="14"/>
      <c r="O75" s="14"/>
    </row>
    <row r="76" spans="1:15" ht="16.5">
      <c r="A76" s="14"/>
      <c r="B76" s="13"/>
      <c r="C76" s="13"/>
      <c r="D76" s="13"/>
      <c r="E76" s="13"/>
      <c r="F76" s="14"/>
      <c r="G76" s="14"/>
      <c r="H76" s="14"/>
      <c r="I76" s="14"/>
      <c r="J76" s="14"/>
      <c r="K76" s="14"/>
      <c r="L76" s="14"/>
      <c r="M76" s="14"/>
      <c r="N76" s="14"/>
      <c r="O76" s="14"/>
    </row>
    <row r="77" spans="1:15" ht="16.5">
      <c r="A77" s="14"/>
      <c r="B77" s="13"/>
      <c r="C77" s="13"/>
      <c r="D77" s="13"/>
      <c r="E77" s="13"/>
      <c r="F77" s="14"/>
      <c r="G77" s="14"/>
      <c r="H77" s="14"/>
      <c r="I77" s="14"/>
      <c r="J77" s="14"/>
      <c r="K77" s="14"/>
      <c r="L77" s="14"/>
      <c r="M77" s="14"/>
      <c r="N77" s="14"/>
      <c r="O77" s="14"/>
    </row>
    <row r="78" spans="1:15" ht="16.5">
      <c r="A78" s="14"/>
      <c r="B78" s="13"/>
      <c r="C78" s="13"/>
      <c r="D78" s="13"/>
      <c r="E78" s="13"/>
      <c r="F78" s="14"/>
      <c r="G78" s="14"/>
      <c r="H78" s="14"/>
      <c r="I78" s="14"/>
      <c r="J78" s="14"/>
      <c r="K78" s="14"/>
      <c r="L78" s="14"/>
      <c r="M78" s="14"/>
      <c r="N78" s="14"/>
      <c r="O78" s="14"/>
    </row>
    <row r="79" spans="1:15" ht="16.5">
      <c r="A79" s="14"/>
      <c r="B79" s="13"/>
      <c r="C79" s="13"/>
      <c r="D79" s="13"/>
      <c r="E79" s="13"/>
      <c r="F79" s="14"/>
      <c r="G79" s="14"/>
      <c r="H79" s="14"/>
      <c r="I79" s="14"/>
      <c r="J79" s="14"/>
      <c r="K79" s="14"/>
      <c r="L79" s="14"/>
      <c r="M79" s="14"/>
      <c r="N79" s="14"/>
      <c r="O79" s="14"/>
    </row>
    <row r="80" spans="1:15" ht="16.5">
      <c r="A80" s="14"/>
      <c r="B80" s="13"/>
      <c r="C80" s="13"/>
      <c r="D80" s="13"/>
      <c r="E80" s="13"/>
      <c r="F80" s="14"/>
      <c r="G80" s="14"/>
      <c r="H80" s="14"/>
      <c r="I80" s="14"/>
      <c r="J80" s="14"/>
      <c r="K80" s="14"/>
      <c r="L80" s="14"/>
      <c r="M80" s="14"/>
      <c r="N80" s="14"/>
      <c r="O80" s="14"/>
    </row>
    <row r="81" spans="1:15" ht="16.5">
      <c r="A81" s="14"/>
      <c r="B81" s="13"/>
      <c r="C81" s="13"/>
      <c r="D81" s="13"/>
      <c r="E81" s="13"/>
      <c r="F81" s="14"/>
      <c r="G81" s="14"/>
      <c r="H81" s="14"/>
      <c r="I81" s="14"/>
      <c r="J81" s="14"/>
      <c r="K81" s="14"/>
      <c r="L81" s="14"/>
      <c r="M81" s="14"/>
      <c r="N81" s="14"/>
      <c r="O81" s="14"/>
    </row>
    <row r="82" spans="1:15" ht="16.5">
      <c r="A82" s="14"/>
      <c r="B82" s="13"/>
      <c r="C82" s="13"/>
      <c r="D82" s="13"/>
      <c r="E82" s="13"/>
      <c r="F82" s="14"/>
      <c r="G82" s="14"/>
      <c r="H82" s="14"/>
      <c r="I82" s="14"/>
      <c r="J82" s="14"/>
      <c r="K82" s="14"/>
      <c r="L82" s="14"/>
      <c r="M82" s="14"/>
      <c r="N82" s="14"/>
      <c r="O82" s="14"/>
    </row>
  </sheetData>
  <sheetProtection/>
  <mergeCells count="54">
    <mergeCell ref="I1:T1"/>
    <mergeCell ref="I3:T3"/>
    <mergeCell ref="I4:T4"/>
    <mergeCell ref="A6:P6"/>
    <mergeCell ref="N5:S5"/>
    <mergeCell ref="A8:A10"/>
    <mergeCell ref="I2:T2"/>
    <mergeCell ref="M9:M10"/>
    <mergeCell ref="L9:L10"/>
    <mergeCell ref="K9:K10"/>
    <mergeCell ref="J9:J10"/>
    <mergeCell ref="R9:T9"/>
    <mergeCell ref="P9:P10"/>
    <mergeCell ref="B8:B10"/>
    <mergeCell ref="C8:C10"/>
    <mergeCell ref="C35:C36"/>
    <mergeCell ref="B35:B36"/>
    <mergeCell ref="A35:A36"/>
    <mergeCell ref="A33:A34"/>
    <mergeCell ref="B30:B31"/>
    <mergeCell ref="B26:B29"/>
    <mergeCell ref="A26:A29"/>
    <mergeCell ref="B33:B34"/>
    <mergeCell ref="B65:D65"/>
    <mergeCell ref="B56:T56"/>
    <mergeCell ref="A60:O60"/>
    <mergeCell ref="B58:I58"/>
    <mergeCell ref="B57:P57"/>
    <mergeCell ref="A52:A53"/>
    <mergeCell ref="F8:P8"/>
    <mergeCell ref="D8:D10"/>
    <mergeCell ref="E8:E10"/>
    <mergeCell ref="O9:O10"/>
    <mergeCell ref="N9:N10"/>
    <mergeCell ref="H9:H10"/>
    <mergeCell ref="I9:I10"/>
    <mergeCell ref="G9:G10"/>
    <mergeCell ref="F9:F10"/>
    <mergeCell ref="A12:A16"/>
    <mergeCell ref="B12:B16"/>
    <mergeCell ref="C12:C16"/>
    <mergeCell ref="A17:A19"/>
    <mergeCell ref="B17:B19"/>
    <mergeCell ref="C17:C19"/>
    <mergeCell ref="A20:A22"/>
    <mergeCell ref="B20:B22"/>
    <mergeCell ref="C20:C22"/>
    <mergeCell ref="C33:C34"/>
    <mergeCell ref="C26:C29"/>
    <mergeCell ref="C23:C25"/>
    <mergeCell ref="C30:C31"/>
    <mergeCell ref="A23:A25"/>
    <mergeCell ref="B23:B25"/>
    <mergeCell ref="A30:A31"/>
  </mergeCells>
  <printOptions/>
  <pageMargins left="0.5118110236220472" right="0.3937007874015748" top="0.9055118110236221" bottom="0.3937007874015748" header="0.15748031496062992" footer="0.11811023622047245"/>
  <pageSetup fitToHeight="6" fitToWidth="1" horizontalDpi="600" verticalDpi="600" orientation="landscape" paperSize="9" scale="90" r:id="rId1"/>
  <headerFooter alignWithMargins="0">
    <oddFooter>&amp;L&amp;"Times New Roman,обычный"ДГХ.ОАФ\ДГХ.ЗЕС.K301-2\W:\ОФО\2012\постановления\МЦП Стр-во дорог\поправки октябрь\копия мероприятия 2 новое.xls</oddFooter>
  </headerFooter>
  <rowBreaks count="2" manualBreakCount="2">
    <brk id="16" max="255" man="1"/>
    <brk id="49" max="255" man="1"/>
  </rowBreaks>
</worksheet>
</file>

<file path=xl/worksheets/sheet2.xml><?xml version="1.0" encoding="utf-8"?>
<worksheet xmlns="http://schemas.openxmlformats.org/spreadsheetml/2006/main" xmlns:r="http://schemas.openxmlformats.org/officeDocument/2006/relationships">
  <dimension ref="A1:H28"/>
  <sheetViews>
    <sheetView view="pageLayout" workbookViewId="0" topLeftCell="A11">
      <selection activeCell="A28" sqref="A28"/>
    </sheetView>
  </sheetViews>
  <sheetFormatPr defaultColWidth="9.00390625" defaultRowHeight="12.75"/>
  <cols>
    <col min="1" max="1" width="29.00390625" style="49" customWidth="1"/>
    <col min="2" max="2" width="19.625" style="49" customWidth="1"/>
    <col min="3" max="3" width="19.875" style="49" customWidth="1"/>
    <col min="4" max="4" width="3.25390625" style="49" hidden="1" customWidth="1"/>
    <col min="5" max="5" width="25.00390625" style="49" customWidth="1"/>
    <col min="6" max="6" width="20.00390625" style="49" customWidth="1"/>
    <col min="7" max="7" width="25.125" style="49" customWidth="1"/>
    <col min="8" max="8" width="33.25390625" style="49" customWidth="1"/>
    <col min="9" max="16384" width="9.125" style="49" customWidth="1"/>
  </cols>
  <sheetData>
    <row r="1" spans="5:8" ht="16.5">
      <c r="E1" s="63"/>
      <c r="F1" s="102" t="s">
        <v>84</v>
      </c>
      <c r="G1" s="102"/>
      <c r="H1" s="102"/>
    </row>
    <row r="2" spans="5:8" ht="15.75" customHeight="1">
      <c r="E2" s="63"/>
      <c r="F2" s="102" t="s">
        <v>60</v>
      </c>
      <c r="G2" s="102"/>
      <c r="H2" s="102"/>
    </row>
    <row r="3" spans="5:8" ht="15.75" customHeight="1">
      <c r="E3" s="63"/>
      <c r="F3" s="102" t="s">
        <v>59</v>
      </c>
      <c r="G3" s="102"/>
      <c r="H3" s="102"/>
    </row>
    <row r="4" spans="5:8" ht="16.5">
      <c r="E4" s="64"/>
      <c r="F4" s="64"/>
      <c r="G4" s="64"/>
      <c r="H4" s="64"/>
    </row>
    <row r="5" spans="5:8" ht="15.75" customHeight="1">
      <c r="E5" s="65"/>
      <c r="F5" s="100" t="s">
        <v>61</v>
      </c>
      <c r="G5" s="100"/>
      <c r="H5" s="100"/>
    </row>
    <row r="6" spans="5:8" ht="15.75" customHeight="1">
      <c r="E6" s="65"/>
      <c r="F6" s="100" t="s">
        <v>62</v>
      </c>
      <c r="G6" s="100"/>
      <c r="H6" s="100"/>
    </row>
    <row r="7" spans="5:8" ht="15.75" customHeight="1">
      <c r="E7" s="65"/>
      <c r="F7" s="100" t="s">
        <v>80</v>
      </c>
      <c r="G7" s="100"/>
      <c r="H7" s="100"/>
    </row>
    <row r="8" spans="5:8" ht="16.5" customHeight="1">
      <c r="E8" s="65"/>
      <c r="F8" s="65"/>
      <c r="G8" s="65"/>
      <c r="H8" s="65"/>
    </row>
    <row r="9" spans="1:8" ht="16.5">
      <c r="A9" s="101" t="s">
        <v>58</v>
      </c>
      <c r="B9" s="101"/>
      <c r="C9" s="101"/>
      <c r="D9" s="101"/>
      <c r="E9" s="101"/>
      <c r="F9" s="101"/>
      <c r="G9" s="101"/>
      <c r="H9" s="101"/>
    </row>
    <row r="10" spans="1:8" ht="22.5" customHeight="1">
      <c r="A10" s="45"/>
      <c r="B10" s="45"/>
      <c r="C10" s="45"/>
      <c r="D10" s="45"/>
      <c r="E10" s="45"/>
      <c r="F10" s="45"/>
      <c r="G10" s="45"/>
      <c r="H10" s="51" t="s">
        <v>3</v>
      </c>
    </row>
    <row r="11" spans="1:8" ht="26.25" customHeight="1">
      <c r="A11" s="97" t="s">
        <v>56</v>
      </c>
      <c r="B11" s="97" t="s">
        <v>19</v>
      </c>
      <c r="C11" s="97"/>
      <c r="D11" s="97"/>
      <c r="E11" s="97"/>
      <c r="F11" s="97"/>
      <c r="G11" s="97"/>
      <c r="H11" s="97"/>
    </row>
    <row r="12" spans="1:8" ht="24.75" customHeight="1">
      <c r="A12" s="97"/>
      <c r="B12" s="97" t="s">
        <v>48</v>
      </c>
      <c r="C12" s="97" t="s">
        <v>20</v>
      </c>
      <c r="D12" s="98" t="s">
        <v>67</v>
      </c>
      <c r="E12" s="97" t="s">
        <v>17</v>
      </c>
      <c r="F12" s="97"/>
      <c r="G12" s="97" t="s">
        <v>18</v>
      </c>
      <c r="H12" s="97"/>
    </row>
    <row r="13" spans="1:8" ht="42" customHeight="1">
      <c r="A13" s="97"/>
      <c r="B13" s="97"/>
      <c r="C13" s="97"/>
      <c r="D13" s="99"/>
      <c r="E13" s="1" t="s">
        <v>21</v>
      </c>
      <c r="F13" s="1" t="s">
        <v>16</v>
      </c>
      <c r="G13" s="2" t="s">
        <v>22</v>
      </c>
      <c r="H13" s="1" t="s">
        <v>16</v>
      </c>
    </row>
    <row r="14" spans="1:8" ht="99">
      <c r="A14" s="4" t="s">
        <v>81</v>
      </c>
      <c r="B14" s="66">
        <f>SUM(B16:B25)</f>
        <v>1356358.8</v>
      </c>
      <c r="C14" s="66">
        <f>SUM(C16:C25)</f>
        <v>398487.4</v>
      </c>
      <c r="D14" s="66"/>
      <c r="E14" s="66"/>
      <c r="F14" s="62">
        <v>0</v>
      </c>
      <c r="G14" s="66"/>
      <c r="H14" s="62">
        <v>0</v>
      </c>
    </row>
    <row r="15" spans="1:8" ht="33">
      <c r="A15" s="6" t="s">
        <v>8</v>
      </c>
      <c r="B15" s="67"/>
      <c r="C15" s="67"/>
      <c r="D15" s="67"/>
      <c r="E15" s="66"/>
      <c r="F15" s="67"/>
      <c r="G15" s="67"/>
      <c r="H15" s="66"/>
    </row>
    <row r="16" spans="1:8" ht="16.5">
      <c r="A16" s="5" t="s">
        <v>5</v>
      </c>
      <c r="B16" s="68">
        <f>мероприятия!F39</f>
        <v>25838.2</v>
      </c>
      <c r="C16" s="69">
        <f>мероприятия!F40</f>
        <v>7058.2</v>
      </c>
      <c r="D16" s="70"/>
      <c r="E16" s="71"/>
      <c r="F16" s="71"/>
      <c r="G16" s="71"/>
      <c r="H16" s="71"/>
    </row>
    <row r="17" spans="1:8" ht="16.5">
      <c r="A17" s="3" t="s">
        <v>7</v>
      </c>
      <c r="B17" s="72">
        <f>мероприятия!G42</f>
        <v>30661.7</v>
      </c>
      <c r="C17" s="72">
        <f>мероприятия!G43</f>
        <v>41429.2</v>
      </c>
      <c r="D17" s="73"/>
      <c r="E17" s="73"/>
      <c r="F17" s="73"/>
      <c r="G17" s="73"/>
      <c r="H17" s="73"/>
    </row>
    <row r="18" spans="1:8" ht="16.5">
      <c r="A18" s="3" t="s">
        <v>6</v>
      </c>
      <c r="B18" s="72">
        <f>мероприятия!H45</f>
        <v>22632</v>
      </c>
      <c r="C18" s="72">
        <f>мероприятия!H46</f>
        <v>350000</v>
      </c>
      <c r="D18" s="73"/>
      <c r="E18" s="73"/>
      <c r="F18" s="73"/>
      <c r="G18" s="73"/>
      <c r="H18" s="73"/>
    </row>
    <row r="19" spans="1:8" ht="16.5">
      <c r="A19" s="3" t="s">
        <v>9</v>
      </c>
      <c r="B19" s="72">
        <f>SUM(мероприятия!I37)</f>
        <v>10000</v>
      </c>
      <c r="C19" s="72"/>
      <c r="D19" s="73"/>
      <c r="E19" s="73"/>
      <c r="F19" s="73"/>
      <c r="G19" s="73"/>
      <c r="H19" s="73"/>
    </row>
    <row r="20" spans="1:8" ht="16.5">
      <c r="A20" s="3" t="s">
        <v>10</v>
      </c>
      <c r="B20" s="72">
        <f>SUM(мероприятия!J37)</f>
        <v>10000</v>
      </c>
      <c r="C20" s="72"/>
      <c r="D20" s="73"/>
      <c r="E20" s="73"/>
      <c r="F20" s="73"/>
      <c r="G20" s="73"/>
      <c r="H20" s="73"/>
    </row>
    <row r="21" spans="1:8" ht="16.5">
      <c r="A21" s="3" t="s">
        <v>11</v>
      </c>
      <c r="B21" s="73">
        <v>450000</v>
      </c>
      <c r="C21" s="73"/>
      <c r="D21" s="73"/>
      <c r="E21" s="73"/>
      <c r="F21" s="73"/>
      <c r="G21" s="73"/>
      <c r="H21" s="73"/>
    </row>
    <row r="22" spans="1:8" ht="16.5">
      <c r="A22" s="3" t="s">
        <v>12</v>
      </c>
      <c r="B22" s="73">
        <f>SUM(мероприятия!L50)</f>
        <v>450000</v>
      </c>
      <c r="C22" s="73"/>
      <c r="D22" s="73"/>
      <c r="E22" s="73"/>
      <c r="F22" s="73"/>
      <c r="G22" s="73"/>
      <c r="H22" s="73"/>
    </row>
    <row r="23" spans="1:8" ht="16.5">
      <c r="A23" s="3" t="s">
        <v>13</v>
      </c>
      <c r="B23" s="73">
        <f>SUM(мероприятия!M51)</f>
        <v>357226.9</v>
      </c>
      <c r="C23" s="73"/>
      <c r="D23" s="73"/>
      <c r="E23" s="73"/>
      <c r="F23" s="73"/>
      <c r="G23" s="73"/>
      <c r="H23" s="73"/>
    </row>
    <row r="24" spans="1:8" ht="16.5" hidden="1">
      <c r="A24" s="3" t="s">
        <v>14</v>
      </c>
      <c r="B24" s="1">
        <f>SUM(мероприятия!N52)</f>
        <v>0</v>
      </c>
      <c r="C24" s="1"/>
      <c r="D24" s="1"/>
      <c r="E24" s="1"/>
      <c r="F24" s="1"/>
      <c r="G24" s="1"/>
      <c r="H24" s="1"/>
    </row>
    <row r="25" spans="1:8" ht="16.5" hidden="1">
      <c r="A25" s="3" t="s">
        <v>15</v>
      </c>
      <c r="B25" s="1">
        <f>SUM(мероприятия!O53)</f>
        <v>0</v>
      </c>
      <c r="C25" s="1"/>
      <c r="D25" s="1"/>
      <c r="E25" s="1"/>
      <c r="F25" s="1"/>
      <c r="G25" s="1"/>
      <c r="H25" s="1"/>
    </row>
    <row r="26" spans="1:8" ht="18" customHeight="1">
      <c r="A26" s="50"/>
      <c r="B26" s="46"/>
      <c r="C26" s="46"/>
      <c r="D26" s="46"/>
      <c r="E26" s="46"/>
      <c r="F26" s="46"/>
      <c r="G26" s="46"/>
      <c r="H26" s="46" t="s">
        <v>85</v>
      </c>
    </row>
    <row r="27" spans="1:8" ht="16.5">
      <c r="A27" s="50"/>
      <c r="B27" s="46"/>
      <c r="C27" s="46"/>
      <c r="D27" s="46"/>
      <c r="E27" s="46"/>
      <c r="F27" s="46"/>
      <c r="G27" s="46"/>
      <c r="H27" s="46"/>
    </row>
    <row r="28" ht="43.5" customHeight="1">
      <c r="A28" s="48" t="s">
        <v>66</v>
      </c>
    </row>
  </sheetData>
  <sheetProtection/>
  <mergeCells count="14">
    <mergeCell ref="F1:H1"/>
    <mergeCell ref="F2:H2"/>
    <mergeCell ref="F3:H3"/>
    <mergeCell ref="F5:H5"/>
    <mergeCell ref="A11:A13"/>
    <mergeCell ref="D12:D13"/>
    <mergeCell ref="F6:H6"/>
    <mergeCell ref="F7:H7"/>
    <mergeCell ref="A9:H9"/>
    <mergeCell ref="E12:F12"/>
    <mergeCell ref="G12:H12"/>
    <mergeCell ref="B11:H11"/>
    <mergeCell ref="C12:C13"/>
    <mergeCell ref="B12:B13"/>
  </mergeCells>
  <printOptions/>
  <pageMargins left="1.1811023622047245" right="0.1968503937007874" top="0.7874015748031497" bottom="0.984251968503937" header="0.5118110236220472" footer="0.31496062992125984"/>
  <pageSetup horizontalDpi="600" verticalDpi="600" orientation="landscape" paperSize="9" scale="77" r:id="rId1"/>
  <headerFooter alignWithMargins="0">
    <oddFooter>&amp;L&amp;"Times New Roman,обычный"ДГХ.ОАФ\ДГХ.ЗЕС.K301-2\W:\ОФО\2012\постановления\МЦП Стр-во дорог\поправки октябрь\копия мероприятия 2 новое.xls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Котяшева</dc:creator>
  <cp:keywords/>
  <dc:description/>
  <cp:lastModifiedBy>Microsoft Corporation</cp:lastModifiedBy>
  <cp:lastPrinted>2012-11-08T04:59:16Z</cp:lastPrinted>
  <dcterms:created xsi:type="dcterms:W3CDTF">2011-01-30T09:21:30Z</dcterms:created>
  <dcterms:modified xsi:type="dcterms:W3CDTF">2012-12-23T11:24:11Z</dcterms:modified>
  <cp:category/>
  <cp:version/>
  <cp:contentType/>
  <cp:contentStatus/>
</cp:coreProperties>
</file>